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sna\Desktop\finansijski planovi\finansijski plan 2023\"/>
    </mc:Choice>
  </mc:AlternateContent>
  <xr:revisionPtr revIDLastSave="0" documentId="13_ncr:1_{1B185806-3817-4606-8E1A-3E80591EE673}" xr6:coauthVersionLast="47" xr6:coauthVersionMax="47" xr10:uidLastSave="{00000000-0000-0000-0000-000000000000}"/>
  <bookViews>
    <workbookView xWindow="5610" yWindow="5250" windowWidth="21600" windowHeight="10350" xr2:uid="{00000000-000D-0000-FFFF-FFFF00000000}"/>
  </bookViews>
  <sheets>
    <sheet name="plan" sheetId="1" r:id="rId1"/>
    <sheet name="prihodi " sheetId="5" r:id="rId2"/>
    <sheet name=" rashodi" sheetId="2" r:id="rId3"/>
    <sheet name="ideje" sheetId="3" r:id="rId4"/>
    <sheet name="rebalans" sheetId="4" r:id="rId5"/>
  </sheets>
  <calcPr calcId="191029"/>
</workbook>
</file>

<file path=xl/calcChain.xml><?xml version="1.0" encoding="utf-8"?>
<calcChain xmlns="http://schemas.openxmlformats.org/spreadsheetml/2006/main">
  <c r="F193" i="1" l="1"/>
  <c r="E193" i="1"/>
  <c r="D193" i="1"/>
  <c r="F183" i="1"/>
  <c r="E183" i="1"/>
  <c r="D183" i="1"/>
  <c r="F171" i="1"/>
  <c r="E171" i="1"/>
  <c r="D171" i="1"/>
  <c r="F151" i="1"/>
  <c r="E151" i="1"/>
  <c r="D151" i="1"/>
  <c r="F141" i="1"/>
  <c r="E141" i="1"/>
  <c r="D141" i="1"/>
  <c r="F128" i="1"/>
  <c r="E128" i="1"/>
  <c r="D128" i="1"/>
  <c r="G171" i="1" l="1"/>
  <c r="G224" i="1"/>
  <c r="G226" i="1"/>
  <c r="F220" i="1" l="1"/>
  <c r="G116" i="1"/>
  <c r="F107" i="1"/>
  <c r="H11" i="2"/>
  <c r="H10" i="2"/>
  <c r="E220" i="1"/>
  <c r="E218" i="1" l="1"/>
  <c r="E213" i="1"/>
  <c r="E125" i="1"/>
  <c r="E122" i="1"/>
  <c r="E118" i="1"/>
  <c r="E112" i="1"/>
  <c r="E107" i="1"/>
  <c r="E103" i="1" l="1"/>
  <c r="D220" i="1"/>
  <c r="F112" i="1"/>
  <c r="F118" i="1"/>
  <c r="G120" i="1"/>
  <c r="G193" i="1"/>
  <c r="G231" i="1"/>
  <c r="G213" i="1"/>
  <c r="G183" i="1"/>
  <c r="G151" i="1"/>
  <c r="G141" i="1"/>
  <c r="F103" i="1" l="1"/>
  <c r="D118" i="1"/>
  <c r="G118" i="1" s="1"/>
  <c r="D114" i="1" l="1"/>
  <c r="G114" i="1" s="1"/>
  <c r="D113" i="1"/>
  <c r="G113" i="1" s="1"/>
  <c r="D111" i="1"/>
  <c r="G111" i="1" s="1"/>
  <c r="F11" i="2"/>
  <c r="F10" i="2"/>
  <c r="F9" i="2"/>
  <c r="E9" i="2"/>
  <c r="G229" i="1"/>
  <c r="G228" i="1"/>
  <c r="G225" i="1"/>
  <c r="G223" i="1"/>
  <c r="G222" i="1"/>
  <c r="G220" i="1"/>
  <c r="G219" i="1"/>
  <c r="G218" i="1"/>
  <c r="G217" i="1"/>
  <c r="G212" i="1"/>
  <c r="G211" i="1"/>
  <c r="G210" i="1"/>
  <c r="G208" i="1"/>
  <c r="G207" i="1"/>
  <c r="G206" i="1"/>
  <c r="G205" i="1"/>
  <c r="G204" i="1"/>
  <c r="G202" i="1"/>
  <c r="G201" i="1"/>
  <c r="G200" i="1"/>
  <c r="G199" i="1"/>
  <c r="G198" i="1"/>
  <c r="G197" i="1"/>
  <c r="G196" i="1"/>
  <c r="G195" i="1"/>
  <c r="G192" i="1"/>
  <c r="G190" i="1"/>
  <c r="G189" i="1"/>
  <c r="G188" i="1"/>
  <c r="G186" i="1"/>
  <c r="G185" i="1"/>
  <c r="G182" i="1"/>
  <c r="G181" i="1"/>
  <c r="G178" i="1"/>
  <c r="G180" i="1"/>
  <c r="G179" i="1"/>
  <c r="G176" i="1"/>
  <c r="G175" i="1"/>
  <c r="G174" i="1"/>
  <c r="G173" i="1"/>
  <c r="G170" i="1"/>
  <c r="G169" i="1"/>
  <c r="G167" i="1"/>
  <c r="G166" i="1"/>
  <c r="G165" i="1"/>
  <c r="G164" i="1"/>
  <c r="G163" i="1"/>
  <c r="G161" i="1"/>
  <c r="G160" i="1"/>
  <c r="G159" i="1"/>
  <c r="G158" i="1"/>
  <c r="G157" i="1"/>
  <c r="G156" i="1"/>
  <c r="G155" i="1"/>
  <c r="G154" i="1"/>
  <c r="G153" i="1"/>
  <c r="G150" i="1"/>
  <c r="G149" i="1"/>
  <c r="G148" i="1"/>
  <c r="G147" i="1"/>
  <c r="G146" i="1"/>
  <c r="G145" i="1"/>
  <c r="G144" i="1"/>
  <c r="G143" i="1"/>
  <c r="G140" i="1"/>
  <c r="G138" i="1"/>
  <c r="G137" i="1"/>
  <c r="G136" i="1"/>
  <c r="G135" i="1"/>
  <c r="G133" i="1"/>
  <c r="G132" i="1"/>
  <c r="G131" i="1"/>
  <c r="G130" i="1"/>
  <c r="G129" i="1"/>
  <c r="G128" i="1"/>
  <c r="G125" i="1"/>
  <c r="G123" i="1"/>
  <c r="G122" i="1"/>
  <c r="G121" i="1"/>
  <c r="G119" i="1"/>
  <c r="G102" i="1"/>
  <c r="G101" i="1"/>
  <c r="G100" i="1"/>
  <c r="G99" i="1"/>
  <c r="G98" i="1"/>
  <c r="G97" i="1"/>
  <c r="G96" i="1"/>
  <c r="E7" i="5"/>
  <c r="G7" i="5"/>
  <c r="G109" i="1"/>
  <c r="F6" i="2"/>
  <c r="D108" i="1"/>
  <c r="D107" i="1" s="1"/>
  <c r="D106" i="1"/>
  <c r="G106" i="1" s="1"/>
  <c r="F5" i="2"/>
  <c r="E4" i="2"/>
  <c r="F4" i="2" s="1"/>
  <c r="G10" i="5"/>
  <c r="D103" i="1" l="1"/>
  <c r="G103" i="1" s="1"/>
  <c r="G108" i="1"/>
  <c r="D112" i="1"/>
  <c r="G112" i="1" s="1"/>
  <c r="G13" i="5"/>
  <c r="G107" i="1" l="1"/>
  <c r="G4" i="5"/>
  <c r="F95" i="1" l="1"/>
  <c r="D95" i="1"/>
  <c r="D52" i="4"/>
  <c r="H8" i="3" l="1"/>
  <c r="H22" i="3" s="1"/>
  <c r="H26" i="3" s="1"/>
  <c r="E95" i="1"/>
  <c r="G95" i="1" l="1"/>
</calcChain>
</file>

<file path=xl/sharedStrings.xml><?xml version="1.0" encoding="utf-8"?>
<sst xmlns="http://schemas.openxmlformats.org/spreadsheetml/2006/main" count="286" uniqueCount="205">
  <si>
    <t>Univerzitet u Beogradu</t>
  </si>
  <si>
    <t>Fizički fakultet</t>
  </si>
  <si>
    <t>BUDŽETSKA SREDSTVA</t>
  </si>
  <si>
    <t>DONACIJE</t>
  </si>
  <si>
    <t>SOPSTVENA SREDSTVA</t>
  </si>
  <si>
    <t>UKUPNO</t>
  </si>
  <si>
    <t>PRIHODI</t>
  </si>
  <si>
    <t>RASHODI</t>
  </si>
  <si>
    <t>konto</t>
  </si>
  <si>
    <t>opis</t>
  </si>
  <si>
    <t>Plate i dodaci zaposlenih</t>
  </si>
  <si>
    <t>Doprinosi poslodavca</t>
  </si>
  <si>
    <t>Doprinos za PIO</t>
  </si>
  <si>
    <t>Doprinos za zdravstveno</t>
  </si>
  <si>
    <t>Socijalna davanja zaposlenima</t>
  </si>
  <si>
    <t>Naknada za vreme odsustvovanja</t>
  </si>
  <si>
    <t>Otpremnine i pomoci</t>
  </si>
  <si>
    <t>Naknade za zaposlene</t>
  </si>
  <si>
    <t>Nagrade,ostali posebni rashodi</t>
  </si>
  <si>
    <t>Stalni troskovi</t>
  </si>
  <si>
    <t>Energetske usluge</t>
  </si>
  <si>
    <t>Komunalne usluge</t>
  </si>
  <si>
    <t>Usluge komunikacije</t>
  </si>
  <si>
    <t>Troskovi osiguranja</t>
  </si>
  <si>
    <t>Troskovi putovanja</t>
  </si>
  <si>
    <t>Usluge po ugovoru</t>
  </si>
  <si>
    <t>Kompjuterske usluge</t>
  </si>
  <si>
    <t>Obrazovanje i usavrsavanje zaposlenih</t>
  </si>
  <si>
    <t>Usluge informisanja, stampanja</t>
  </si>
  <si>
    <t>Strucne usluge</t>
  </si>
  <si>
    <t>Ugostiteljske usluge</t>
  </si>
  <si>
    <t>Reprezentacija</t>
  </si>
  <si>
    <t>Ostale opste usluge</t>
  </si>
  <si>
    <t>Specijalizovane usluge</t>
  </si>
  <si>
    <t>Usluge obrazovanja,kulture i sporta</t>
  </si>
  <si>
    <t>medicinske usluge</t>
  </si>
  <si>
    <t>Ostale specijalizovane usluge</t>
  </si>
  <si>
    <t>Tekuce popravke i odrzavanje</t>
  </si>
  <si>
    <t>Popravke i odrzavanje zgrada</t>
  </si>
  <si>
    <t>Popravke i odrzavanje opreme</t>
  </si>
  <si>
    <t>Materijal</t>
  </si>
  <si>
    <t>Administrativni materijal</t>
  </si>
  <si>
    <t>Materijal za obrazovanje i usavrsavanje</t>
  </si>
  <si>
    <t>Materijali za nauku</t>
  </si>
  <si>
    <t>Laboratorijski materijal</t>
  </si>
  <si>
    <t>Materijal za posebne namene</t>
  </si>
  <si>
    <t>Prateci troskovi zaduzivanja</t>
  </si>
  <si>
    <t>Negativne kursne razlike</t>
  </si>
  <si>
    <t>Kazne za kasnjenje</t>
  </si>
  <si>
    <t>Ostale donacije</t>
  </si>
  <si>
    <t>Porezi, takse, carine</t>
  </si>
  <si>
    <t>Kapitalno održavanje zgrada i objekata</t>
  </si>
  <si>
    <t>Masine i oprema</t>
  </si>
  <si>
    <t>Administrativna i racunarska oprema</t>
  </si>
  <si>
    <t>Laboratorijska oprema</t>
  </si>
  <si>
    <t>Oprema za obrazovanje i nauku</t>
  </si>
  <si>
    <t>Nematerijalna imovina</t>
  </si>
  <si>
    <t>Materijal za domać.ugostit.</t>
  </si>
  <si>
    <t>Troskovi platnog prometa</t>
  </si>
  <si>
    <t>Trosk. sluzbenih putovanja u zemlji</t>
  </si>
  <si>
    <t>Trosk.sluzbenih putovanja u inostranstvo</t>
  </si>
  <si>
    <t>Trosk. putovanja u okviru redovnog rada</t>
  </si>
  <si>
    <t>Usluge nauke</t>
  </si>
  <si>
    <t>budzet</t>
  </si>
  <si>
    <t>sopstvena sredstva</t>
  </si>
  <si>
    <t>zdravstveni doprinos posl.5,15%</t>
  </si>
  <si>
    <t>plate</t>
  </si>
  <si>
    <t>socijalna davanja</t>
  </si>
  <si>
    <t>otpremnine</t>
  </si>
  <si>
    <t>planirane otpremnine za troje zaposlenih</t>
  </si>
  <si>
    <t>pomoc u medicinskom lecenju</t>
  </si>
  <si>
    <t>naknade za prevoz na posao</t>
  </si>
  <si>
    <t>Analitika najznacajnijih stavki u finansijskom planu</t>
  </si>
  <si>
    <t>jubilarne i druge nagrade koje dodeljuje fakultet</t>
  </si>
  <si>
    <t>Trosk. sluzbenih putovanja u zemlji (najvecim delom za potrebe etaloniranja)</t>
  </si>
  <si>
    <t>ukoliko epidemijska situacija dozvoli realizovace se putovanja predvidjena evropskim i domacim projektima</t>
  </si>
  <si>
    <t>autorski honorari- nauka/h2020/ideje/promis</t>
  </si>
  <si>
    <t>ideje</t>
  </si>
  <si>
    <t>mesecna bruto naknada</t>
  </si>
  <si>
    <t>meseci</t>
  </si>
  <si>
    <t>total</t>
  </si>
  <si>
    <t>nauka- ministarstvo</t>
  </si>
  <si>
    <t>promis</t>
  </si>
  <si>
    <t>ostalo</t>
  </si>
  <si>
    <t>is enes</t>
  </si>
  <si>
    <t>funcoat</t>
  </si>
  <si>
    <t>odbrane disertacija</t>
  </si>
  <si>
    <t>rashodi  za trzisno</t>
  </si>
  <si>
    <t>orjentisane projekte</t>
  </si>
  <si>
    <t>izdrada sajta</t>
  </si>
  <si>
    <t>naknade istrazivacima</t>
  </si>
  <si>
    <t>usluge nauke</t>
  </si>
  <si>
    <t>projekta IDEJE</t>
  </si>
  <si>
    <t>laboratorijska opticka oprema</t>
  </si>
  <si>
    <t>overheads</t>
  </si>
  <si>
    <t>materijal za nauku</t>
  </si>
  <si>
    <t>ugovori o angazovanju profesora</t>
  </si>
  <si>
    <t>student prodekan</t>
  </si>
  <si>
    <t>ugovori o delu- razno</t>
  </si>
  <si>
    <t>drzanje vezbi mladi istrazivaci</t>
  </si>
  <si>
    <t>dmt I</t>
  </si>
  <si>
    <t>dmt I administracija/ostale usluge</t>
  </si>
  <si>
    <t>fakultet</t>
  </si>
  <si>
    <t>domaći projekti</t>
  </si>
  <si>
    <t>4251/4252</t>
  </si>
  <si>
    <t>popravka i održavanje zgrade i opreme</t>
  </si>
  <si>
    <t>Projekat IDEJE</t>
  </si>
  <si>
    <t>Prihodi iz budžeta zarade, nauka, mat troškovi</t>
  </si>
  <si>
    <t>Medjunarodni projekti</t>
  </si>
  <si>
    <t>Prihodi od prodaje proizvoda i usluga</t>
  </si>
  <si>
    <t>opšte usluge</t>
  </si>
  <si>
    <t xml:space="preserve"> </t>
  </si>
  <si>
    <t>razna oprema</t>
  </si>
  <si>
    <t>(u planu su iznosi zaokruženi na 000 dinara)</t>
  </si>
  <si>
    <t>konferencija BPU</t>
  </si>
  <si>
    <t>Projektna dokumentacija za zgradu u Dobračinoj ulici</t>
  </si>
  <si>
    <t>dodati su troškovi prema planu Studentskog parlamenta</t>
  </si>
  <si>
    <t>u ukupan iznos su uključeni troškovi prema planu Studentskog parlamenta u iznosu od 215,000</t>
  </si>
  <si>
    <t>PROMIS</t>
  </si>
  <si>
    <t>BBQUANT</t>
  </si>
  <si>
    <t>PLASCELL</t>
  </si>
  <si>
    <t>Prihodi -Fond za nauku</t>
  </si>
  <si>
    <t>Attoplasmas</t>
  </si>
  <si>
    <t>web site</t>
  </si>
  <si>
    <t>AH 3 IV kvartal</t>
  </si>
  <si>
    <t>delovi za popravku</t>
  </si>
  <si>
    <t>servisiranje vakuum pumpe</t>
  </si>
  <si>
    <t>delovi za laser</t>
  </si>
  <si>
    <t>materijal</t>
  </si>
  <si>
    <t>laser 20%</t>
  </si>
  <si>
    <t>kamera</t>
  </si>
  <si>
    <t>optički sto</t>
  </si>
  <si>
    <t>eur</t>
  </si>
  <si>
    <t>Pomoć za zaposlene</t>
  </si>
  <si>
    <t>kanc.oprema</t>
  </si>
  <si>
    <t>kanc oprema</t>
  </si>
  <si>
    <t>Funkcija 940-Program 2005-Programska aktivnost 0004- Visoko obrazovanje</t>
  </si>
  <si>
    <t>Funkcija 940- Visoko obrazovanje</t>
  </si>
  <si>
    <t>Izvor finansiranja 01- Opsti prihodi i primanja iz budzeta</t>
  </si>
  <si>
    <t>Izvor finansiranja 04- Sopstveni prihodi budzetskih korisnika</t>
  </si>
  <si>
    <t xml:space="preserve">Izvor finansiranja 06- EU projekti (donacije od medjunarodnih organizacija) </t>
  </si>
  <si>
    <t>Programska aktivnost 0004- Podrska radu Univerziteta u Beogradu</t>
  </si>
  <si>
    <t>940-2005-0004</t>
  </si>
  <si>
    <t>140-0201-0001</t>
  </si>
  <si>
    <t>940-205-0013</t>
  </si>
  <si>
    <t>Pomoc zaposlenima</t>
  </si>
  <si>
    <t>PREDLOG FINANSIJSKOG PLANA ZA 2023. GODINU</t>
  </si>
  <si>
    <t>Predlog  plana je podeljen prema programima i programskim aktivnostima kao i prema izvorima sredstava</t>
  </si>
  <si>
    <t>Propisi na osnovu kojih je sastavljen predlog finansijskog plana Fizičkog fakulteta za 2023.godinu su:</t>
  </si>
  <si>
    <t xml:space="preserve"> Zakon o budžetu Republike Srbije za 2023 "Službeni glasnik RS" 138/2022</t>
  </si>
  <si>
    <t>Polazne osnove za izradu predloga plana:</t>
  </si>
  <si>
    <t>Zakon o porezu na dohodak gradjana izmene i dopune  "Službeni glasnik RS" 138/2022</t>
  </si>
  <si>
    <t>Finansijsko upravljanje i kontrola- u skladu sa mapiranim procesima na fakultetu</t>
  </si>
  <si>
    <t>2) Planirana ulaganja u zgradi na Studentskom trgu zajedno sa ostalim fakultetima</t>
  </si>
  <si>
    <t>1) Povećanje zarada 12,5%- Zakon o budžetu za 2023. i Zakon o porezu na dohodak gradjana</t>
  </si>
  <si>
    <t>IS ENES</t>
  </si>
  <si>
    <t>EU grant total</t>
  </si>
  <si>
    <t>uplaceno do 31/12/22</t>
  </si>
  <si>
    <t>za uplatu</t>
  </si>
  <si>
    <t>kurs</t>
  </si>
  <si>
    <t xml:space="preserve">ukupno </t>
  </si>
  <si>
    <t>saldo 31/12/22</t>
  </si>
  <si>
    <t>FUNCOAT</t>
  </si>
  <si>
    <t>FP6</t>
  </si>
  <si>
    <t>saldo 31/12</t>
  </si>
  <si>
    <t>planirano za trosenje</t>
  </si>
  <si>
    <t>prihodovano kod uplate</t>
  </si>
  <si>
    <t>PIO na teret poslodavca 10%</t>
  </si>
  <si>
    <t xml:space="preserve">ocekivane uplate/planirano trosenje </t>
  </si>
  <si>
    <t>0201</t>
  </si>
  <si>
    <t>0001</t>
  </si>
  <si>
    <t>0004</t>
  </si>
  <si>
    <t>3) EU projekti i projekti Fonda za nauku prema odobrenom budzetu i planovima rukovodioca projekata</t>
  </si>
  <si>
    <t>5) Povećanje cena energenata i projektovana inflacija</t>
  </si>
  <si>
    <t>3000000+1600000</t>
  </si>
  <si>
    <t>Redžić, Iskrenović, Stanojevic</t>
  </si>
  <si>
    <t xml:space="preserve"> -zamena toplotne pumpe za klima uredjaje u hodnicima-1,000,000</t>
  </si>
  <si>
    <t>(usaglašavanje sa Uredbama)*</t>
  </si>
  <si>
    <t>Uredba o koeficijentima za obračun i isplatu plata zaposlenih u javnim službama- univerzitetskom obrazovanju</t>
  </si>
  <si>
    <t>donacije</t>
  </si>
  <si>
    <t>funcoat-25000eur</t>
  </si>
  <si>
    <t>is enes- 2800 eur</t>
  </si>
  <si>
    <t>fp6</t>
  </si>
  <si>
    <t>fakultetski deo</t>
  </si>
  <si>
    <t>PROJEKAT IDEJE BUDZET za 2023.</t>
  </si>
  <si>
    <t>troškovi putovanja</t>
  </si>
  <si>
    <t>Pokloni za decu zaposlenih</t>
  </si>
  <si>
    <t>- radovi na zameni i ugradnji ulaznog portala-300,000- k-to 5113</t>
  </si>
  <si>
    <t>4) Planiran početak radova na sanaciji fasade u Dobračinoj ulici- k-to 5113</t>
  </si>
  <si>
    <t xml:space="preserve">etaloniranje </t>
  </si>
  <si>
    <t>toplotna pumpa- 1100000</t>
  </si>
  <si>
    <t>vodovodna mreža-1100000</t>
  </si>
  <si>
    <t xml:space="preserve"> - radovi na vodovodnoj mreži- 1,100,000- konto 425115</t>
  </si>
  <si>
    <t>- ostatak od 40% na ime naknade za zamenu teretnog lifta-260,000-k-to 425110</t>
  </si>
  <si>
    <t>Materijali za obrazovanje i usavršavanje zaposl.</t>
  </si>
  <si>
    <t>tekuće-2000000</t>
  </si>
  <si>
    <t>*Uredba o normativima i standardima uslova rada univerziteta i fakulteta za delatnosti koje se finansiraju iz budžeta</t>
  </si>
  <si>
    <t>412111</t>
  </si>
  <si>
    <t>412211</t>
  </si>
  <si>
    <t>425253</t>
  </si>
  <si>
    <t>512621</t>
  </si>
  <si>
    <t>512611</t>
  </si>
  <si>
    <t>Fond za nauku BBQUANT, PlassCell, ostali prihodi</t>
  </si>
  <si>
    <t>neće biti daljih uplata</t>
  </si>
  <si>
    <t>BBQUANT; PlasCell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</si>
</sst>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1"/>
      <color theme="7" tint="-0.499984740745262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4" borderId="0" xfId="0" applyFont="1" applyFill="1" applyAlignment="1">
      <alignment horizontal="right"/>
    </xf>
    <xf numFmtId="0" fontId="0" fillId="3" borderId="1" xfId="0" applyFill="1" applyBorder="1"/>
    <xf numFmtId="4" fontId="0" fillId="3" borderId="1" xfId="0" applyNumberFormat="1" applyFill="1" applyBorder="1"/>
    <xf numFmtId="0" fontId="0" fillId="0" borderId="1" xfId="0" applyBorder="1"/>
    <xf numFmtId="0" fontId="0" fillId="2" borderId="1" xfId="0" applyFill="1" applyBorder="1"/>
    <xf numFmtId="4" fontId="0" fillId="2" borderId="1" xfId="0" applyNumberFormat="1" applyFill="1" applyBorder="1"/>
    <xf numFmtId="4" fontId="0" fillId="0" borderId="1" xfId="0" applyNumberFormat="1" applyBorder="1"/>
    <xf numFmtId="4" fontId="0" fillId="4" borderId="1" xfId="0" applyNumberFormat="1" applyFill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4" borderId="1" xfId="0" applyFill="1" applyBorder="1"/>
    <xf numFmtId="0" fontId="1" fillId="0" borderId="0" xfId="0" applyFont="1" applyAlignment="1">
      <alignment horizontal="left"/>
    </xf>
    <xf numFmtId="4" fontId="2" fillId="0" borderId="1" xfId="0" applyNumberFormat="1" applyFont="1" applyBorder="1"/>
    <xf numFmtId="49" fontId="0" fillId="0" borderId="0" xfId="0" applyNumberFormat="1"/>
    <xf numFmtId="49" fontId="1" fillId="0" borderId="0" xfId="0" applyNumberFormat="1" applyFont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4" fillId="0" borderId="0" xfId="0" applyFont="1"/>
    <xf numFmtId="4" fontId="0" fillId="2" borderId="0" xfId="0" applyNumberFormat="1" applyFill="1"/>
    <xf numFmtId="0" fontId="0" fillId="2" borderId="0" xfId="0" applyFill="1"/>
    <xf numFmtId="0" fontId="0" fillId="0" borderId="2" xfId="0" applyBorder="1"/>
    <xf numFmtId="4" fontId="0" fillId="4" borderId="3" xfId="0" applyNumberFormat="1" applyFill="1" applyBorder="1"/>
    <xf numFmtId="0" fontId="0" fillId="0" borderId="4" xfId="0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" fontId="5" fillId="0" borderId="1" xfId="0" applyNumberFormat="1" applyFont="1" applyBorder="1"/>
    <xf numFmtId="4" fontId="5" fillId="2" borderId="1" xfId="0" applyNumberFormat="1" applyFont="1" applyFill="1" applyBorder="1"/>
    <xf numFmtId="4" fontId="6" fillId="0" borderId="1" xfId="0" applyNumberFormat="1" applyFont="1" applyBorder="1"/>
    <xf numFmtId="0" fontId="1" fillId="4" borderId="0" xfId="0" applyFont="1" applyFill="1" applyAlignment="1">
      <alignment horizontal="center" vertical="center"/>
    </xf>
    <xf numFmtId="17" fontId="0" fillId="0" borderId="0" xfId="0" applyNumberFormat="1"/>
    <xf numFmtId="0" fontId="6" fillId="0" borderId="0" xfId="0" applyFont="1"/>
    <xf numFmtId="4" fontId="7" fillId="0" borderId="1" xfId="0" applyNumberFormat="1" applyFont="1" applyBorder="1"/>
    <xf numFmtId="0" fontId="2" fillId="0" borderId="0" xfId="0" applyFont="1"/>
    <xf numFmtId="4" fontId="8" fillId="0" borderId="1" xfId="0" applyNumberFormat="1" applyFont="1" applyBorder="1"/>
    <xf numFmtId="0" fontId="6" fillId="0" borderId="1" xfId="0" applyFont="1" applyBorder="1"/>
    <xf numFmtId="0" fontId="6" fillId="4" borderId="1" xfId="0" applyFont="1" applyFill="1" applyBorder="1"/>
    <xf numFmtId="0" fontId="5" fillId="0" borderId="1" xfId="0" applyFont="1" applyBorder="1"/>
    <xf numFmtId="0" fontId="0" fillId="4" borderId="5" xfId="0" applyFill="1" applyBorder="1"/>
    <xf numFmtId="4" fontId="5" fillId="0" borderId="0" xfId="0" applyNumberFormat="1" applyFont="1"/>
    <xf numFmtId="0" fontId="1" fillId="0" borderId="0" xfId="0" applyFont="1"/>
    <xf numFmtId="0" fontId="0" fillId="0" borderId="0" xfId="0" applyAlignment="1">
      <alignment horizontal="left" vertical="top"/>
    </xf>
    <xf numFmtId="3" fontId="0" fillId="0" borderId="0" xfId="0" applyNumberFormat="1"/>
    <xf numFmtId="0" fontId="0" fillId="0" borderId="0" xfId="0" applyAlignment="1">
      <alignment wrapText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5"/>
  <sheetViews>
    <sheetView tabSelected="1" topLeftCell="A136" workbookViewId="0">
      <selection activeCell="I225" sqref="I225"/>
    </sheetView>
  </sheetViews>
  <sheetFormatPr defaultRowHeight="15" x14ac:dyDescent="0.25"/>
  <cols>
    <col min="1" max="1" width="10.28515625" customWidth="1"/>
    <col min="2" max="2" width="6.42578125" customWidth="1"/>
    <col min="3" max="3" width="43.5703125" customWidth="1"/>
    <col min="4" max="5" width="16.7109375" customWidth="1"/>
    <col min="6" max="6" width="21.140625" customWidth="1"/>
    <col min="7" max="7" width="15.42578125" customWidth="1"/>
    <col min="8" max="8" width="13.85546875" bestFit="1" customWidth="1"/>
    <col min="9" max="9" width="13.710937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ht="18.75" x14ac:dyDescent="0.3">
      <c r="C3" s="18" t="s">
        <v>146</v>
      </c>
      <c r="D3" s="18"/>
    </row>
    <row r="4" spans="1:5" x14ac:dyDescent="0.25">
      <c r="A4" s="30"/>
    </row>
    <row r="5" spans="1:5" x14ac:dyDescent="0.25">
      <c r="A5" s="30" t="s">
        <v>148</v>
      </c>
    </row>
    <row r="6" spans="1:5" x14ac:dyDescent="0.25">
      <c r="A6" s="14"/>
      <c r="B6" s="14"/>
      <c r="C6" s="14"/>
      <c r="D6" s="14"/>
      <c r="E6" s="14"/>
    </row>
    <row r="7" spans="1:5" x14ac:dyDescent="0.25">
      <c r="A7" s="14" t="s">
        <v>149</v>
      </c>
      <c r="B7" s="14"/>
      <c r="C7" s="14"/>
      <c r="D7" s="14"/>
      <c r="E7" s="14"/>
    </row>
    <row r="8" spans="1:5" x14ac:dyDescent="0.25">
      <c r="A8" s="14" t="s">
        <v>151</v>
      </c>
      <c r="B8" s="14"/>
      <c r="C8" s="14"/>
      <c r="D8" s="14"/>
      <c r="E8" s="14"/>
    </row>
    <row r="9" spans="1:5" x14ac:dyDescent="0.25">
      <c r="A9" s="14" t="s">
        <v>152</v>
      </c>
      <c r="B9" s="14"/>
      <c r="C9" s="14"/>
      <c r="D9" s="14"/>
      <c r="E9" s="14"/>
    </row>
    <row r="10" spans="1:5" x14ac:dyDescent="0.25">
      <c r="A10" s="14"/>
      <c r="B10" s="14"/>
      <c r="C10" s="14"/>
      <c r="D10" s="14"/>
      <c r="E10" s="14"/>
    </row>
    <row r="11" spans="1:5" hidden="1" x14ac:dyDescent="0.25">
      <c r="A11" s="14"/>
      <c r="B11" s="14"/>
      <c r="C11" s="14"/>
      <c r="D11" s="14"/>
      <c r="E11" s="14"/>
    </row>
    <row r="12" spans="1:5" hidden="1" x14ac:dyDescent="0.25">
      <c r="A12" s="14"/>
      <c r="B12" s="14"/>
      <c r="C12" s="14"/>
      <c r="D12" s="14"/>
      <c r="E12" s="14"/>
    </row>
    <row r="13" spans="1:5" x14ac:dyDescent="0.25">
      <c r="A13" s="30"/>
    </row>
    <row r="14" spans="1:5" x14ac:dyDescent="0.25">
      <c r="A14" s="30" t="s">
        <v>147</v>
      </c>
    </row>
    <row r="15" spans="1:5" hidden="1" x14ac:dyDescent="0.25">
      <c r="A15" s="30" t="s">
        <v>136</v>
      </c>
    </row>
    <row r="16" spans="1:5" hidden="1" x14ac:dyDescent="0.25">
      <c r="A16" s="30"/>
    </row>
    <row r="17" spans="1:1" hidden="1" x14ac:dyDescent="0.25">
      <c r="A17" s="30"/>
    </row>
    <row r="18" spans="1:1" hidden="1" x14ac:dyDescent="0.25">
      <c r="A18" s="30"/>
    </row>
    <row r="19" spans="1:1" hidden="1" x14ac:dyDescent="0.25">
      <c r="A19" s="30"/>
    </row>
    <row r="20" spans="1:1" hidden="1" x14ac:dyDescent="0.25">
      <c r="A20" s="30"/>
    </row>
    <row r="21" spans="1:1" hidden="1" x14ac:dyDescent="0.25">
      <c r="A21" s="30"/>
    </row>
    <row r="22" spans="1:1" hidden="1" x14ac:dyDescent="0.25">
      <c r="A22" s="30"/>
    </row>
    <row r="23" spans="1:1" hidden="1" x14ac:dyDescent="0.25">
      <c r="A23" s="30"/>
    </row>
    <row r="24" spans="1:1" hidden="1" x14ac:dyDescent="0.25">
      <c r="A24" s="30"/>
    </row>
    <row r="25" spans="1:1" hidden="1" x14ac:dyDescent="0.25">
      <c r="A25" s="30"/>
    </row>
    <row r="26" spans="1:1" hidden="1" x14ac:dyDescent="0.25">
      <c r="A26" s="30"/>
    </row>
    <row r="27" spans="1:1" hidden="1" x14ac:dyDescent="0.25">
      <c r="A27" s="30"/>
    </row>
    <row r="28" spans="1:1" hidden="1" x14ac:dyDescent="0.25">
      <c r="A28" s="30"/>
    </row>
    <row r="29" spans="1:1" hidden="1" x14ac:dyDescent="0.25">
      <c r="A29" s="30"/>
    </row>
    <row r="30" spans="1:1" hidden="1" x14ac:dyDescent="0.25">
      <c r="A30" s="30"/>
    </row>
    <row r="31" spans="1:1" hidden="1" x14ac:dyDescent="0.25">
      <c r="A31" s="30"/>
    </row>
    <row r="32" spans="1:1" hidden="1" x14ac:dyDescent="0.25">
      <c r="A32" s="30"/>
    </row>
    <row r="33" spans="1:7" hidden="1" x14ac:dyDescent="0.25">
      <c r="A33" s="30"/>
    </row>
    <row r="34" spans="1:7" hidden="1" x14ac:dyDescent="0.25">
      <c r="A34" s="30"/>
    </row>
    <row r="35" spans="1:7" hidden="1" x14ac:dyDescent="0.25">
      <c r="A35" s="30"/>
    </row>
    <row r="36" spans="1:7" hidden="1" x14ac:dyDescent="0.25">
      <c r="A36" s="30"/>
    </row>
    <row r="37" spans="1:7" hidden="1" x14ac:dyDescent="0.25">
      <c r="A37" s="30"/>
    </row>
    <row r="38" spans="1:7" hidden="1" x14ac:dyDescent="0.25">
      <c r="A38" s="30"/>
    </row>
    <row r="39" spans="1:7" hidden="1" x14ac:dyDescent="0.25">
      <c r="A39" s="30"/>
    </row>
    <row r="40" spans="1:7" hidden="1" x14ac:dyDescent="0.25">
      <c r="A40" s="30"/>
    </row>
    <row r="41" spans="1:7" hidden="1" x14ac:dyDescent="0.25">
      <c r="A41" s="30"/>
    </row>
    <row r="42" spans="1:7" x14ac:dyDescent="0.25">
      <c r="A42" s="30"/>
    </row>
    <row r="43" spans="1:7" x14ac:dyDescent="0.25">
      <c r="A43" t="s">
        <v>137</v>
      </c>
    </row>
    <row r="44" spans="1:7" x14ac:dyDescent="0.25">
      <c r="A44" t="s">
        <v>138</v>
      </c>
    </row>
    <row r="45" spans="1:7" x14ac:dyDescent="0.25">
      <c r="A45" t="s">
        <v>139</v>
      </c>
    </row>
    <row r="46" spans="1:7" hidden="1" x14ac:dyDescent="0.25">
      <c r="G46" s="9"/>
    </row>
    <row r="47" spans="1:7" hidden="1" x14ac:dyDescent="0.25">
      <c r="A47" s="9"/>
      <c r="B47" s="9"/>
      <c r="C47" s="9"/>
      <c r="D47" s="9"/>
      <c r="E47" s="9"/>
      <c r="F47" s="9"/>
      <c r="G47" s="9"/>
    </row>
    <row r="48" spans="1:7" hidden="1" x14ac:dyDescent="0.25">
      <c r="A48" s="9"/>
      <c r="B48" s="9"/>
      <c r="C48" s="9"/>
      <c r="D48" s="9"/>
      <c r="E48" s="9"/>
      <c r="F48" s="9"/>
      <c r="G48" s="9"/>
    </row>
    <row r="49" spans="1:7" hidden="1" x14ac:dyDescent="0.25">
      <c r="A49" s="9"/>
      <c r="B49" s="9"/>
      <c r="C49" s="9"/>
      <c r="D49" s="9"/>
      <c r="E49" s="9"/>
      <c r="F49" s="9"/>
      <c r="G49" s="9"/>
    </row>
    <row r="50" spans="1:7" hidden="1" x14ac:dyDescent="0.25">
      <c r="A50" s="9"/>
      <c r="B50" s="9"/>
      <c r="C50" s="9"/>
      <c r="D50" s="9"/>
      <c r="E50" s="9"/>
      <c r="F50" s="9"/>
      <c r="G50" s="9"/>
    </row>
    <row r="51" spans="1:7" hidden="1" x14ac:dyDescent="0.25">
      <c r="A51" s="9"/>
      <c r="B51" s="9"/>
      <c r="C51" s="9"/>
      <c r="D51" s="9"/>
      <c r="E51" s="9"/>
      <c r="F51" s="9"/>
      <c r="G51" s="9"/>
    </row>
    <row r="52" spans="1:7" hidden="1" x14ac:dyDescent="0.25">
      <c r="A52" s="9"/>
      <c r="B52" s="9"/>
      <c r="C52" s="9"/>
      <c r="D52" s="9"/>
      <c r="E52" s="9"/>
      <c r="F52" s="9"/>
      <c r="G52" s="9"/>
    </row>
    <row r="53" spans="1:7" hidden="1" x14ac:dyDescent="0.25">
      <c r="A53" s="9"/>
      <c r="B53" s="9"/>
      <c r="C53" s="9"/>
      <c r="D53" s="9"/>
      <c r="E53" s="9"/>
      <c r="F53" s="9"/>
      <c r="G53" s="9"/>
    </row>
    <row r="54" spans="1:7" hidden="1" x14ac:dyDescent="0.25">
      <c r="A54" s="9"/>
      <c r="B54" s="9"/>
      <c r="C54" s="9"/>
      <c r="D54" s="9"/>
      <c r="E54" s="9"/>
      <c r="F54" s="9"/>
      <c r="G54" s="9"/>
    </row>
    <row r="55" spans="1:7" hidden="1" x14ac:dyDescent="0.25">
      <c r="A55" s="9"/>
      <c r="B55" s="9"/>
      <c r="C55" s="9"/>
      <c r="D55" s="9"/>
      <c r="E55" s="9"/>
      <c r="F55" s="9"/>
      <c r="G55" s="9"/>
    </row>
    <row r="56" spans="1:7" hidden="1" x14ac:dyDescent="0.25">
      <c r="G56" s="9"/>
    </row>
    <row r="57" spans="1:7" hidden="1" x14ac:dyDescent="0.25">
      <c r="A57" s="15"/>
      <c r="B57" s="14"/>
      <c r="C57" s="14"/>
      <c r="D57" s="14"/>
      <c r="E57" s="14"/>
      <c r="F57" s="14"/>
      <c r="G57" s="9"/>
    </row>
    <row r="58" spans="1:7" hidden="1" x14ac:dyDescent="0.25">
      <c r="A58" s="9"/>
      <c r="B58" s="9"/>
      <c r="C58" s="9"/>
      <c r="D58" s="9"/>
      <c r="E58" s="9"/>
      <c r="F58" s="9"/>
      <c r="G58" s="9"/>
    </row>
    <row r="59" spans="1:7" hidden="1" x14ac:dyDescent="0.25">
      <c r="A59" s="9"/>
      <c r="G59" s="9"/>
    </row>
    <row r="60" spans="1:7" hidden="1" x14ac:dyDescent="0.25">
      <c r="A60" s="9"/>
      <c r="B60" s="9"/>
      <c r="C60" s="9"/>
      <c r="D60" s="9"/>
      <c r="E60" s="9"/>
      <c r="F60" s="9"/>
      <c r="G60" s="9"/>
    </row>
    <row r="61" spans="1:7" hidden="1" x14ac:dyDescent="0.25">
      <c r="G61" s="9"/>
    </row>
    <row r="62" spans="1:7" hidden="1" x14ac:dyDescent="0.25">
      <c r="A62" s="12"/>
      <c r="B62" s="9"/>
      <c r="C62" s="9"/>
      <c r="D62" s="9"/>
      <c r="E62" s="9"/>
      <c r="F62" s="9"/>
      <c r="G62" s="9"/>
    </row>
    <row r="63" spans="1:7" hidden="1" x14ac:dyDescent="0.25">
      <c r="A63" s="9"/>
      <c r="B63" s="9"/>
      <c r="C63" s="9"/>
      <c r="D63" s="9"/>
      <c r="E63" s="9"/>
      <c r="F63" s="9"/>
      <c r="G63" s="9"/>
    </row>
    <row r="64" spans="1:7" hidden="1" x14ac:dyDescent="0.25">
      <c r="A64" s="9"/>
      <c r="B64" s="9"/>
      <c r="C64" s="9"/>
      <c r="D64" s="9"/>
      <c r="E64" s="9"/>
      <c r="F64" s="9"/>
      <c r="G64" s="9"/>
    </row>
    <row r="65" spans="1:7" hidden="1" x14ac:dyDescent="0.25">
      <c r="A65" s="9"/>
      <c r="B65" s="9"/>
      <c r="C65" s="9"/>
      <c r="D65" s="9"/>
      <c r="E65" s="9"/>
      <c r="F65" s="9"/>
      <c r="G65" s="9"/>
    </row>
    <row r="66" spans="1:7" hidden="1" x14ac:dyDescent="0.25">
      <c r="A66" s="9"/>
      <c r="B66" s="9"/>
      <c r="C66" s="9"/>
      <c r="D66" s="9"/>
      <c r="E66" s="9"/>
      <c r="F66" s="9"/>
      <c r="G66" s="9"/>
    </row>
    <row r="67" spans="1:7" hidden="1" x14ac:dyDescent="0.25">
      <c r="A67" s="9"/>
      <c r="G67" s="9"/>
    </row>
    <row r="68" spans="1:7" hidden="1" x14ac:dyDescent="0.25">
      <c r="A68" s="9"/>
      <c r="G68" s="9"/>
    </row>
    <row r="69" spans="1:7" hidden="1" x14ac:dyDescent="0.25">
      <c r="A69" s="9"/>
      <c r="G69" s="9"/>
    </row>
    <row r="70" spans="1:7" hidden="1" x14ac:dyDescent="0.25">
      <c r="A70" s="9"/>
      <c r="G70" s="9"/>
    </row>
    <row r="71" spans="1:7" hidden="1" x14ac:dyDescent="0.25">
      <c r="G71" s="9"/>
    </row>
    <row r="72" spans="1:7" hidden="1" x14ac:dyDescent="0.25">
      <c r="G72" s="9"/>
    </row>
    <row r="73" spans="1:7" hidden="1" x14ac:dyDescent="0.25">
      <c r="G73" s="9"/>
    </row>
    <row r="74" spans="1:7" hidden="1" x14ac:dyDescent="0.25">
      <c r="G74" s="9"/>
    </row>
    <row r="75" spans="1:7" hidden="1" x14ac:dyDescent="0.25">
      <c r="G75" s="9"/>
    </row>
    <row r="76" spans="1:7" hidden="1" x14ac:dyDescent="0.25"/>
    <row r="77" spans="1:7" x14ac:dyDescent="0.25">
      <c r="A77" t="s">
        <v>140</v>
      </c>
    </row>
    <row r="79" spans="1:7" x14ac:dyDescent="0.25">
      <c r="A79" t="s">
        <v>141</v>
      </c>
    </row>
    <row r="81" spans="1:7" x14ac:dyDescent="0.25">
      <c r="A81" t="s">
        <v>150</v>
      </c>
    </row>
    <row r="82" spans="1:7" x14ac:dyDescent="0.25">
      <c r="A82" t="s">
        <v>154</v>
      </c>
      <c r="E82" t="s">
        <v>177</v>
      </c>
    </row>
    <row r="83" spans="1:7" x14ac:dyDescent="0.25">
      <c r="A83" t="s">
        <v>153</v>
      </c>
    </row>
    <row r="84" spans="1:7" x14ac:dyDescent="0.25">
      <c r="A84" t="s">
        <v>192</v>
      </c>
    </row>
    <row r="85" spans="1:7" x14ac:dyDescent="0.25">
      <c r="A85" t="s">
        <v>176</v>
      </c>
    </row>
    <row r="86" spans="1:7" x14ac:dyDescent="0.25">
      <c r="A86" s="14" t="s">
        <v>187</v>
      </c>
      <c r="B86" s="14"/>
      <c r="C86" s="14"/>
      <c r="D86" s="14"/>
      <c r="E86" s="14"/>
    </row>
    <row r="87" spans="1:7" x14ac:dyDescent="0.25">
      <c r="A87" s="14" t="s">
        <v>193</v>
      </c>
      <c r="B87" s="14"/>
      <c r="C87" s="14"/>
      <c r="D87" s="14"/>
      <c r="E87" s="14"/>
    </row>
    <row r="88" spans="1:7" x14ac:dyDescent="0.25">
      <c r="A88" t="s">
        <v>172</v>
      </c>
    </row>
    <row r="89" spans="1:7" x14ac:dyDescent="0.25">
      <c r="A89" t="s">
        <v>188</v>
      </c>
    </row>
    <row r="90" spans="1:7" x14ac:dyDescent="0.25">
      <c r="A90" t="s">
        <v>173</v>
      </c>
    </row>
    <row r="93" spans="1:7" x14ac:dyDescent="0.25">
      <c r="D93" s="14"/>
      <c r="E93" s="14"/>
      <c r="F93" s="14"/>
    </row>
    <row r="94" spans="1:7" x14ac:dyDescent="0.25">
      <c r="D94" s="1" t="s">
        <v>2</v>
      </c>
      <c r="E94" s="29" t="s">
        <v>3</v>
      </c>
      <c r="F94" s="1" t="s">
        <v>4</v>
      </c>
      <c r="G94" s="1" t="s">
        <v>5</v>
      </c>
    </row>
    <row r="95" spans="1:7" x14ac:dyDescent="0.25">
      <c r="A95" s="2" t="s">
        <v>6</v>
      </c>
      <c r="B95" s="2"/>
      <c r="C95" s="2"/>
      <c r="D95" s="3">
        <f>D96+D97+D102+D99+D98+D100</f>
        <v>367000000</v>
      </c>
      <c r="E95" s="3">
        <f>E96+E97+E98</f>
        <v>6200000</v>
      </c>
      <c r="F95" s="3">
        <f>F96+F97+F98+F99+F100+F102</f>
        <v>54200000</v>
      </c>
      <c r="G95" s="3">
        <f t="shared" ref="G95:G102" si="0">D95+E95+F95</f>
        <v>427400000</v>
      </c>
    </row>
    <row r="96" spans="1:7" x14ac:dyDescent="0.25">
      <c r="A96" s="11">
        <v>732121</v>
      </c>
      <c r="B96" s="11"/>
      <c r="C96" s="11" t="s">
        <v>108</v>
      </c>
      <c r="D96" s="8"/>
      <c r="E96" s="8">
        <v>6200000</v>
      </c>
      <c r="F96" s="8"/>
      <c r="G96" s="8">
        <f t="shared" si="0"/>
        <v>6200000</v>
      </c>
    </row>
    <row r="97" spans="1:9" x14ac:dyDescent="0.25">
      <c r="A97" s="11">
        <v>742111</v>
      </c>
      <c r="B97" s="11"/>
      <c r="C97" s="11" t="s">
        <v>109</v>
      </c>
      <c r="D97" s="8"/>
      <c r="E97" s="8"/>
      <c r="F97" s="8">
        <v>46500000</v>
      </c>
      <c r="G97" s="8">
        <f t="shared" si="0"/>
        <v>46500000</v>
      </c>
    </row>
    <row r="98" spans="1:9" x14ac:dyDescent="0.25">
      <c r="A98" s="11">
        <v>745101</v>
      </c>
      <c r="B98" s="11"/>
      <c r="C98" s="11" t="s">
        <v>106</v>
      </c>
      <c r="E98" s="8"/>
      <c r="F98" s="8">
        <v>4700000</v>
      </c>
      <c r="G98" s="8">
        <f t="shared" si="0"/>
        <v>4700000</v>
      </c>
    </row>
    <row r="99" spans="1:9" x14ac:dyDescent="0.25">
      <c r="A99" s="11">
        <v>7451</v>
      </c>
      <c r="B99" s="11"/>
      <c r="C99" s="11" t="s">
        <v>202</v>
      </c>
      <c r="D99" s="4"/>
      <c r="E99" s="8"/>
      <c r="F99" s="8">
        <v>3000000</v>
      </c>
      <c r="G99" s="8">
        <f t="shared" si="0"/>
        <v>3000000</v>
      </c>
    </row>
    <row r="100" spans="1:9" x14ac:dyDescent="0.25">
      <c r="A100" s="38">
        <v>79111</v>
      </c>
      <c r="C100" s="38" t="s">
        <v>145</v>
      </c>
      <c r="D100" s="10">
        <v>2000000</v>
      </c>
      <c r="E100" s="4"/>
      <c r="G100" s="8">
        <f t="shared" si="0"/>
        <v>2000000</v>
      </c>
    </row>
    <row r="101" spans="1:9" hidden="1" x14ac:dyDescent="0.25">
      <c r="A101" s="4"/>
      <c r="B101" s="4"/>
      <c r="C101" s="4"/>
      <c r="D101" s="4"/>
      <c r="E101" s="4"/>
      <c r="F101" s="4"/>
      <c r="G101" s="4">
        <f t="shared" si="0"/>
        <v>0</v>
      </c>
    </row>
    <row r="102" spans="1:9" x14ac:dyDescent="0.25">
      <c r="A102" s="11">
        <v>791111</v>
      </c>
      <c r="B102" s="11"/>
      <c r="C102" s="11" t="s">
        <v>107</v>
      </c>
      <c r="D102" s="8">
        <v>365000000</v>
      </c>
      <c r="E102" s="4"/>
      <c r="F102" s="4"/>
      <c r="G102" s="7">
        <f t="shared" si="0"/>
        <v>365000000</v>
      </c>
    </row>
    <row r="103" spans="1:9" x14ac:dyDescent="0.25">
      <c r="A103" s="2" t="s">
        <v>7</v>
      </c>
      <c r="B103" s="2"/>
      <c r="C103" s="2"/>
      <c r="D103" s="3">
        <f>D106+D107+D111+D112+D116+D118+D122+D123+D125+D128+D141+D151+D171+D183+D193+D213+D218+D220+D231+D219</f>
        <v>366905605</v>
      </c>
      <c r="E103" s="3">
        <f>E106+E107+E111+E112+E116+E118+E122+E123+E125+E128+E141+E151+E171+E183+E193+E213+E218+E220+E231+E219</f>
        <v>6200000</v>
      </c>
      <c r="F103" s="3">
        <f>F106+F107+F111+F112+F116+F118+F122+F123+F125+F128+F141+F151+F171+F183+F193+F213+F218+F220+F231+F219</f>
        <v>53850000</v>
      </c>
      <c r="G103" s="3">
        <f>D103+E103+F103</f>
        <v>426955605</v>
      </c>
      <c r="H103" s="10"/>
      <c r="I103" s="10"/>
    </row>
    <row r="104" spans="1:9" x14ac:dyDescent="0.25">
      <c r="A104" s="11"/>
      <c r="B104" s="36" t="s">
        <v>142</v>
      </c>
      <c r="C104" s="36"/>
      <c r="D104" s="8"/>
      <c r="E104" s="8"/>
      <c r="F104" s="8"/>
      <c r="G104" s="8"/>
      <c r="H104" s="10"/>
      <c r="I104" s="10"/>
    </row>
    <row r="105" spans="1:9" x14ac:dyDescent="0.25">
      <c r="A105" s="4" t="s">
        <v>8</v>
      </c>
      <c r="B105" s="4"/>
      <c r="C105" s="4" t="s">
        <v>9</v>
      </c>
      <c r="D105" s="4"/>
      <c r="E105" s="4"/>
      <c r="F105" s="4"/>
      <c r="G105" s="7"/>
    </row>
    <row r="106" spans="1:9" x14ac:dyDescent="0.25">
      <c r="A106" s="5">
        <v>411111</v>
      </c>
      <c r="B106" s="5"/>
      <c r="C106" s="5" t="s">
        <v>10</v>
      </c>
      <c r="D106" s="6">
        <f>' rashodi'!F4</f>
        <v>192753000</v>
      </c>
      <c r="E106" s="6"/>
      <c r="F106" s="6">
        <v>2500000</v>
      </c>
      <c r="G106" s="6">
        <f t="shared" ref="G106:G109" si="1">D106+E106+F106</f>
        <v>195253000</v>
      </c>
    </row>
    <row r="107" spans="1:9" x14ac:dyDescent="0.25">
      <c r="A107" s="5">
        <v>412</v>
      </c>
      <c r="B107" s="5"/>
      <c r="C107" s="5" t="s">
        <v>11</v>
      </c>
      <c r="D107" s="6">
        <f>D108+D109</f>
        <v>29202080</v>
      </c>
      <c r="E107" s="6">
        <f>E108+E109</f>
        <v>0</v>
      </c>
      <c r="F107" s="6">
        <f>F108+F109</f>
        <v>379000</v>
      </c>
      <c r="G107" s="6">
        <f t="shared" si="1"/>
        <v>29581080</v>
      </c>
    </row>
    <row r="108" spans="1:9" x14ac:dyDescent="0.25">
      <c r="A108" s="4"/>
      <c r="B108" s="44" t="s">
        <v>197</v>
      </c>
      <c r="C108" s="4" t="s">
        <v>12</v>
      </c>
      <c r="D108" s="7">
        <f>' rashodi'!F5</f>
        <v>19275300</v>
      </c>
      <c r="E108" s="7"/>
      <c r="F108" s="7">
        <v>250000</v>
      </c>
      <c r="G108" s="8">
        <f t="shared" si="1"/>
        <v>19525300</v>
      </c>
    </row>
    <row r="109" spans="1:9" x14ac:dyDescent="0.25">
      <c r="A109" s="4"/>
      <c r="B109" s="44" t="s">
        <v>198</v>
      </c>
      <c r="C109" s="4" t="s">
        <v>13</v>
      </c>
      <c r="D109" s="7">
        <v>9926780</v>
      </c>
      <c r="E109" s="7"/>
      <c r="F109" s="10">
        <v>129000</v>
      </c>
      <c r="G109" s="8">
        <f t="shared" si="1"/>
        <v>10055780</v>
      </c>
      <c r="H109" s="10"/>
    </row>
    <row r="110" spans="1:9" x14ac:dyDescent="0.25">
      <c r="A110" s="4"/>
      <c r="B110" s="35" t="s">
        <v>143</v>
      </c>
      <c r="C110" s="35"/>
      <c r="D110" s="4"/>
      <c r="E110" s="7"/>
      <c r="F110" s="4"/>
      <c r="G110" s="4"/>
    </row>
    <row r="111" spans="1:9" x14ac:dyDescent="0.25">
      <c r="A111" s="5">
        <v>411111</v>
      </c>
      <c r="B111" s="5"/>
      <c r="C111" s="5" t="s">
        <v>10</v>
      </c>
      <c r="D111" s="6">
        <f>' rashodi'!F9</f>
        <v>55350000</v>
      </c>
      <c r="E111" s="6"/>
      <c r="F111" s="5"/>
      <c r="G111" s="6">
        <f t="shared" ref="G111:G118" si="2">D111+E111+F111</f>
        <v>55350000</v>
      </c>
    </row>
    <row r="112" spans="1:9" x14ac:dyDescent="0.25">
      <c r="A112" s="5">
        <v>412</v>
      </c>
      <c r="B112" s="5"/>
      <c r="C112" s="5" t="s">
        <v>11</v>
      </c>
      <c r="D112" s="6">
        <f>D113+D114</f>
        <v>8385525</v>
      </c>
      <c r="E112" s="6">
        <f>E113+E114</f>
        <v>0</v>
      </c>
      <c r="F112" s="5">
        <f>F113+F114</f>
        <v>0</v>
      </c>
      <c r="G112" s="6">
        <f t="shared" si="2"/>
        <v>8385525</v>
      </c>
    </row>
    <row r="113" spans="1:9" x14ac:dyDescent="0.25">
      <c r="A113" s="4"/>
      <c r="B113" s="44" t="s">
        <v>197</v>
      </c>
      <c r="C113" s="4" t="s">
        <v>12</v>
      </c>
      <c r="D113" s="7">
        <f>' rashodi'!F10</f>
        <v>5535000</v>
      </c>
      <c r="E113" s="7"/>
      <c r="F113" s="4"/>
      <c r="G113" s="7">
        <f t="shared" si="2"/>
        <v>5535000</v>
      </c>
    </row>
    <row r="114" spans="1:9" x14ac:dyDescent="0.25">
      <c r="A114" s="4"/>
      <c r="B114" s="44" t="s">
        <v>198</v>
      </c>
      <c r="C114" s="4" t="s">
        <v>13</v>
      </c>
      <c r="D114" s="7">
        <f>' rashodi'!F11</f>
        <v>2850525</v>
      </c>
      <c r="E114" s="7"/>
      <c r="F114" s="4"/>
      <c r="G114" s="7">
        <f t="shared" si="2"/>
        <v>2850525</v>
      </c>
    </row>
    <row r="115" spans="1:9" x14ac:dyDescent="0.25">
      <c r="A115" s="4"/>
      <c r="B115" s="36" t="s">
        <v>142</v>
      </c>
      <c r="C115" s="36"/>
      <c r="D115" s="7"/>
      <c r="E115" s="7"/>
      <c r="F115" s="4"/>
      <c r="G115" s="7"/>
    </row>
    <row r="116" spans="1:9" x14ac:dyDescent="0.25">
      <c r="A116" s="5">
        <v>4131</v>
      </c>
      <c r="B116" s="5"/>
      <c r="C116" s="5" t="s">
        <v>186</v>
      </c>
      <c r="D116" s="6"/>
      <c r="E116" s="6"/>
      <c r="F116" s="6">
        <v>320000</v>
      </c>
      <c r="G116" s="6">
        <f t="shared" si="2"/>
        <v>320000</v>
      </c>
    </row>
    <row r="117" spans="1:9" x14ac:dyDescent="0.25">
      <c r="A117" s="4"/>
      <c r="B117" s="36" t="s">
        <v>142</v>
      </c>
      <c r="C117" s="36"/>
      <c r="D117" s="4"/>
      <c r="E117" s="7"/>
      <c r="F117" s="4"/>
      <c r="G117" s="4"/>
      <c r="I117" s="10"/>
    </row>
    <row r="118" spans="1:9" x14ac:dyDescent="0.25">
      <c r="A118" s="5">
        <v>414</v>
      </c>
      <c r="B118" s="5"/>
      <c r="C118" s="5" t="s">
        <v>14</v>
      </c>
      <c r="D118" s="6">
        <f>D119+D120+D121</f>
        <v>2000000</v>
      </c>
      <c r="E118" s="6">
        <f>E119+E120</f>
        <v>0</v>
      </c>
      <c r="F118" s="6">
        <f>F119+F120+F121</f>
        <v>900000</v>
      </c>
      <c r="G118" s="6">
        <f t="shared" si="2"/>
        <v>2900000</v>
      </c>
      <c r="H118" s="10"/>
    </row>
    <row r="119" spans="1:9" x14ac:dyDescent="0.25">
      <c r="A119" s="4"/>
      <c r="B119" s="4">
        <v>4141</v>
      </c>
      <c r="C119" s="4" t="s">
        <v>15</v>
      </c>
      <c r="D119" s="4"/>
      <c r="E119" s="7"/>
      <c r="F119" s="7"/>
      <c r="G119" s="8">
        <f t="shared" ref="G119:G123" si="3">D119+E119+F119</f>
        <v>0</v>
      </c>
    </row>
    <row r="120" spans="1:9" x14ac:dyDescent="0.25">
      <c r="A120" s="4"/>
      <c r="B120" s="4">
        <v>4143</v>
      </c>
      <c r="C120" s="4" t="s">
        <v>16</v>
      </c>
      <c r="D120" s="4"/>
      <c r="E120" s="7"/>
      <c r="F120" s="26">
        <v>700000</v>
      </c>
      <c r="G120" s="8">
        <f t="shared" si="3"/>
        <v>700000</v>
      </c>
    </row>
    <row r="121" spans="1:9" x14ac:dyDescent="0.25">
      <c r="A121" s="4"/>
      <c r="B121" s="4">
        <v>4144</v>
      </c>
      <c r="C121" s="4" t="s">
        <v>133</v>
      </c>
      <c r="D121" s="7">
        <v>2000000</v>
      </c>
      <c r="E121" s="7"/>
      <c r="F121" s="26">
        <v>200000</v>
      </c>
      <c r="G121" s="8">
        <f t="shared" si="3"/>
        <v>2200000</v>
      </c>
    </row>
    <row r="122" spans="1:9" x14ac:dyDescent="0.25">
      <c r="A122" s="5">
        <v>415112</v>
      </c>
      <c r="B122" s="5"/>
      <c r="C122" s="5" t="s">
        <v>17</v>
      </c>
      <c r="D122" s="27">
        <v>3000000</v>
      </c>
      <c r="E122" s="6">
        <f>E123+E124</f>
        <v>0</v>
      </c>
      <c r="F122" s="27">
        <v>1600000</v>
      </c>
      <c r="G122" s="6">
        <f t="shared" si="3"/>
        <v>4600000</v>
      </c>
    </row>
    <row r="123" spans="1:9" x14ac:dyDescent="0.25">
      <c r="A123" s="5">
        <v>4161</v>
      </c>
      <c r="B123" s="5"/>
      <c r="C123" s="5" t="s">
        <v>18</v>
      </c>
      <c r="D123" s="5"/>
      <c r="E123" s="6"/>
      <c r="F123" s="6">
        <v>320000</v>
      </c>
      <c r="G123" s="6">
        <f t="shared" si="3"/>
        <v>320000</v>
      </c>
      <c r="I123" s="10"/>
    </row>
    <row r="124" spans="1:9" x14ac:dyDescent="0.25">
      <c r="A124" s="11"/>
      <c r="B124" s="35" t="s">
        <v>143</v>
      </c>
      <c r="C124" s="35"/>
      <c r="D124" s="11"/>
      <c r="E124" s="8"/>
      <c r="F124" s="8"/>
      <c r="G124" s="8"/>
      <c r="H124" s="10"/>
    </row>
    <row r="125" spans="1:9" x14ac:dyDescent="0.25">
      <c r="A125" s="5">
        <v>415112</v>
      </c>
      <c r="B125" s="5"/>
      <c r="C125" s="5" t="s">
        <v>17</v>
      </c>
      <c r="D125" s="6">
        <v>1600000</v>
      </c>
      <c r="E125" s="6">
        <f>E126+E127</f>
        <v>0</v>
      </c>
      <c r="F125" s="6"/>
      <c r="G125" s="6">
        <f t="shared" ref="G125" si="4">D125+E125+F125</f>
        <v>1600000</v>
      </c>
    </row>
    <row r="126" spans="1:9" x14ac:dyDescent="0.25">
      <c r="A126" s="11"/>
      <c r="B126" s="11"/>
      <c r="C126" s="11"/>
      <c r="D126" s="11"/>
      <c r="E126" s="8"/>
      <c r="F126" s="8"/>
      <c r="G126" s="8"/>
      <c r="H126" s="10"/>
    </row>
    <row r="127" spans="1:9" x14ac:dyDescent="0.25">
      <c r="A127" s="4" t="s">
        <v>111</v>
      </c>
      <c r="B127" s="36" t="s">
        <v>142</v>
      </c>
      <c r="C127" s="36"/>
      <c r="D127" s="4"/>
      <c r="E127" s="4"/>
      <c r="F127" s="4"/>
      <c r="G127" s="4"/>
    </row>
    <row r="128" spans="1:9" x14ac:dyDescent="0.25">
      <c r="A128" s="5">
        <v>421</v>
      </c>
      <c r="B128" s="5"/>
      <c r="C128" s="5" t="s">
        <v>19</v>
      </c>
      <c r="D128" s="6">
        <f>D129+D130+D131+D132+D133+D135+D136+D137+D138+D140</f>
        <v>22100000</v>
      </c>
      <c r="E128" s="6">
        <f>E129+E130+E131+E132+E133+E135+E136+E137+E138+E140</f>
        <v>50000</v>
      </c>
      <c r="F128" s="6">
        <f>F129+F130+F131+F132+F133+F135+F136+F137+F138+F140</f>
        <v>5311000</v>
      </c>
      <c r="G128" s="6">
        <f t="shared" ref="G128:G133" si="5">D128+E128+F128</f>
        <v>27461000</v>
      </c>
    </row>
    <row r="129" spans="1:9" x14ac:dyDescent="0.25">
      <c r="A129" s="4"/>
      <c r="B129" s="4">
        <v>4211</v>
      </c>
      <c r="C129" s="4" t="s">
        <v>58</v>
      </c>
      <c r="D129" s="39">
        <v>400000</v>
      </c>
      <c r="E129" s="7">
        <v>50000</v>
      </c>
      <c r="F129" s="26">
        <v>161000</v>
      </c>
      <c r="G129" s="8">
        <f t="shared" si="5"/>
        <v>611000</v>
      </c>
    </row>
    <row r="130" spans="1:9" x14ac:dyDescent="0.25">
      <c r="A130" s="4"/>
      <c r="B130" s="4">
        <v>4212</v>
      </c>
      <c r="C130" s="4" t="s">
        <v>20</v>
      </c>
      <c r="D130" s="7">
        <v>11000000</v>
      </c>
      <c r="E130" s="7"/>
      <c r="F130" s="26">
        <v>4500000</v>
      </c>
      <c r="G130" s="8">
        <f t="shared" si="5"/>
        <v>15500000</v>
      </c>
    </row>
    <row r="131" spans="1:9" x14ac:dyDescent="0.25">
      <c r="A131" s="4"/>
      <c r="B131" s="4">
        <v>4213</v>
      </c>
      <c r="C131" s="4" t="s">
        <v>21</v>
      </c>
      <c r="D131" s="7">
        <v>1700000</v>
      </c>
      <c r="E131" s="7"/>
      <c r="F131" s="7">
        <v>350000</v>
      </c>
      <c r="G131" s="8">
        <f t="shared" si="5"/>
        <v>2050000</v>
      </c>
    </row>
    <row r="132" spans="1:9" x14ac:dyDescent="0.25">
      <c r="A132" s="4"/>
      <c r="B132" s="4">
        <v>4214</v>
      </c>
      <c r="C132" s="4" t="s">
        <v>22</v>
      </c>
      <c r="D132" s="26">
        <v>500000</v>
      </c>
      <c r="E132" s="7"/>
      <c r="F132" s="7">
        <v>150000</v>
      </c>
      <c r="G132" s="8">
        <f t="shared" si="5"/>
        <v>650000</v>
      </c>
      <c r="H132" s="31"/>
    </row>
    <row r="133" spans="1:9" x14ac:dyDescent="0.25">
      <c r="A133" s="4"/>
      <c r="B133" s="4">
        <v>4215</v>
      </c>
      <c r="C133" s="4" t="s">
        <v>23</v>
      </c>
      <c r="D133" s="4"/>
      <c r="E133" s="7"/>
      <c r="F133" s="7">
        <v>150000</v>
      </c>
      <c r="G133" s="8">
        <f t="shared" si="5"/>
        <v>150000</v>
      </c>
    </row>
    <row r="134" spans="1:9" x14ac:dyDescent="0.25">
      <c r="A134" s="4"/>
      <c r="B134" s="35" t="s">
        <v>143</v>
      </c>
      <c r="C134" s="35"/>
      <c r="D134" s="4"/>
      <c r="E134" s="7"/>
      <c r="F134" s="7"/>
      <c r="G134" s="8"/>
      <c r="H134" s="10"/>
    </row>
    <row r="135" spans="1:9" x14ac:dyDescent="0.25">
      <c r="A135" s="4"/>
      <c r="B135" s="4">
        <v>4211</v>
      </c>
      <c r="C135" s="4" t="s">
        <v>58</v>
      </c>
      <c r="D135" s="7">
        <v>100000</v>
      </c>
      <c r="E135" s="7"/>
      <c r="F135" s="7"/>
      <c r="G135" s="8">
        <f t="shared" ref="G135:G138" si="6">D135+E135+F135</f>
        <v>100000</v>
      </c>
    </row>
    <row r="136" spans="1:9" x14ac:dyDescent="0.25">
      <c r="A136" s="4"/>
      <c r="B136" s="4">
        <v>4212</v>
      </c>
      <c r="C136" s="4" t="s">
        <v>20</v>
      </c>
      <c r="D136" s="7">
        <v>5000000</v>
      </c>
      <c r="E136" s="7"/>
      <c r="F136" s="7"/>
      <c r="G136" s="8">
        <f t="shared" si="6"/>
        <v>5000000</v>
      </c>
      <c r="H136" s="10"/>
    </row>
    <row r="137" spans="1:9" x14ac:dyDescent="0.25">
      <c r="A137" s="4"/>
      <c r="B137" s="4">
        <v>4213</v>
      </c>
      <c r="C137" s="4" t="s">
        <v>21</v>
      </c>
      <c r="D137" s="7">
        <v>1000000</v>
      </c>
      <c r="E137" s="7"/>
      <c r="F137" s="7"/>
      <c r="G137" s="8">
        <f t="shared" si="6"/>
        <v>1000000</v>
      </c>
    </row>
    <row r="138" spans="1:9" x14ac:dyDescent="0.25">
      <c r="A138" s="4"/>
      <c r="B138" s="4">
        <v>4214</v>
      </c>
      <c r="C138" s="4" t="s">
        <v>22</v>
      </c>
      <c r="D138" s="7">
        <v>400000</v>
      </c>
      <c r="E138" s="7"/>
      <c r="F138" s="7"/>
      <c r="G138" s="7">
        <f t="shared" si="6"/>
        <v>400000</v>
      </c>
    </row>
    <row r="139" spans="1:9" x14ac:dyDescent="0.25">
      <c r="A139" s="4"/>
      <c r="B139" s="35" t="s">
        <v>144</v>
      </c>
      <c r="C139" s="35"/>
      <c r="D139" s="7"/>
      <c r="E139" s="7"/>
      <c r="F139" s="7"/>
      <c r="G139" s="7"/>
    </row>
    <row r="140" spans="1:9" x14ac:dyDescent="0.25">
      <c r="A140" s="4"/>
      <c r="B140" s="4">
        <v>4212</v>
      </c>
      <c r="C140" s="4" t="s">
        <v>20</v>
      </c>
      <c r="D140" s="7">
        <v>2000000</v>
      </c>
      <c r="E140" s="7"/>
      <c r="F140" s="7"/>
      <c r="G140" s="7">
        <f t="shared" ref="G140:G141" si="7">D140+E140+F140</f>
        <v>2000000</v>
      </c>
    </row>
    <row r="141" spans="1:9" x14ac:dyDescent="0.25">
      <c r="A141" s="5">
        <v>422</v>
      </c>
      <c r="B141" s="5"/>
      <c r="C141" s="5" t="s">
        <v>24</v>
      </c>
      <c r="D141" s="6">
        <f>D143+D144+D145+D148+D149+D150</f>
        <v>2215000</v>
      </c>
      <c r="E141" s="6">
        <f>E143+E144+E145+E148+E149+E150</f>
        <v>3200000</v>
      </c>
      <c r="F141" s="6">
        <f>F143+F144+F145+F148+F149+F150</f>
        <v>2800000</v>
      </c>
      <c r="G141" s="6">
        <f t="shared" si="7"/>
        <v>8215000</v>
      </c>
      <c r="I141" s="10"/>
    </row>
    <row r="142" spans="1:9" x14ac:dyDescent="0.25">
      <c r="A142" s="11"/>
      <c r="B142" s="36" t="s">
        <v>142</v>
      </c>
      <c r="C142" s="36"/>
      <c r="D142" s="8"/>
      <c r="E142" s="8"/>
      <c r="F142" s="8"/>
      <c r="G142" s="8"/>
    </row>
    <row r="143" spans="1:9" x14ac:dyDescent="0.25">
      <c r="A143" s="4"/>
      <c r="B143" s="4">
        <v>4221</v>
      </c>
      <c r="C143" s="4" t="s">
        <v>59</v>
      </c>
      <c r="D143" s="7">
        <v>50000</v>
      </c>
      <c r="E143" s="7">
        <v>200000</v>
      </c>
      <c r="F143" s="26">
        <v>1400000</v>
      </c>
      <c r="G143" s="8">
        <f t="shared" ref="G143:G151" si="8">D143+E143+F143</f>
        <v>1650000</v>
      </c>
    </row>
    <row r="144" spans="1:9" x14ac:dyDescent="0.25">
      <c r="A144" s="4"/>
      <c r="B144" s="4">
        <v>4222</v>
      </c>
      <c r="C144" s="4" t="s">
        <v>60</v>
      </c>
      <c r="D144" s="26">
        <v>15000</v>
      </c>
      <c r="E144" s="26">
        <v>3000000</v>
      </c>
      <c r="F144" s="26">
        <v>1300000</v>
      </c>
      <c r="G144" s="8">
        <f t="shared" si="8"/>
        <v>4315000</v>
      </c>
    </row>
    <row r="145" spans="1:7" x14ac:dyDescent="0.25">
      <c r="A145" s="4"/>
      <c r="B145" s="4">
        <v>4223</v>
      </c>
      <c r="C145" s="4" t="s">
        <v>61</v>
      </c>
      <c r="D145" s="7"/>
      <c r="E145" s="7"/>
      <c r="F145" s="7">
        <v>100000</v>
      </c>
      <c r="G145" s="8">
        <f t="shared" si="8"/>
        <v>100000</v>
      </c>
    </row>
    <row r="146" spans="1:7" hidden="1" x14ac:dyDescent="0.25">
      <c r="A146" s="4"/>
      <c r="B146" s="4"/>
      <c r="C146" s="4"/>
      <c r="D146" s="4"/>
      <c r="E146" s="7"/>
      <c r="F146" s="4"/>
      <c r="G146" s="4">
        <f t="shared" si="8"/>
        <v>0</v>
      </c>
    </row>
    <row r="147" spans="1:7" x14ac:dyDescent="0.25">
      <c r="A147" s="4"/>
      <c r="B147" s="35" t="s">
        <v>143</v>
      </c>
      <c r="C147" s="35"/>
      <c r="D147" s="4"/>
      <c r="E147" s="7"/>
      <c r="F147" s="4"/>
      <c r="G147" s="4">
        <f t="shared" si="8"/>
        <v>0</v>
      </c>
    </row>
    <row r="148" spans="1:7" x14ac:dyDescent="0.25">
      <c r="A148" s="4"/>
      <c r="B148" s="4">
        <v>4221</v>
      </c>
      <c r="C148" s="4" t="s">
        <v>59</v>
      </c>
      <c r="D148" s="7">
        <v>250000</v>
      </c>
      <c r="E148" s="7"/>
      <c r="F148" s="7"/>
      <c r="G148" s="7">
        <f t="shared" si="8"/>
        <v>250000</v>
      </c>
    </row>
    <row r="149" spans="1:7" x14ac:dyDescent="0.25">
      <c r="A149" s="4"/>
      <c r="B149" s="4">
        <v>4222</v>
      </c>
      <c r="C149" s="4" t="s">
        <v>60</v>
      </c>
      <c r="D149" s="26">
        <v>1800000</v>
      </c>
      <c r="E149" s="7"/>
      <c r="F149" s="7"/>
      <c r="G149" s="7">
        <f t="shared" si="8"/>
        <v>1800000</v>
      </c>
    </row>
    <row r="150" spans="1:7" x14ac:dyDescent="0.25">
      <c r="A150" s="4"/>
      <c r="B150" s="4">
        <v>4223</v>
      </c>
      <c r="C150" s="4" t="s">
        <v>61</v>
      </c>
      <c r="D150" s="26">
        <v>100000</v>
      </c>
      <c r="E150" s="7"/>
      <c r="F150" s="7"/>
      <c r="G150" s="7">
        <f t="shared" si="8"/>
        <v>100000</v>
      </c>
    </row>
    <row r="151" spans="1:7" x14ac:dyDescent="0.25">
      <c r="A151" s="5">
        <v>423</v>
      </c>
      <c r="B151" s="5"/>
      <c r="C151" s="5" t="s">
        <v>25</v>
      </c>
      <c r="D151" s="6">
        <f>D153+D154+D155+D156+D157+D158+D159+D160+D163+D164+D165+D166+D167+D169+D170</f>
        <v>37100000</v>
      </c>
      <c r="E151" s="6">
        <f>E153+E154+E155+E156+E157+E158+E159+E160+E163+E164+E165+E166+E167+E169+E170</f>
        <v>1200000</v>
      </c>
      <c r="F151" s="6">
        <f>F153+F154+F155+F156+F157+F158+F159+F160+F163+F164+F165+F166+F167+F169+F170</f>
        <v>26250000</v>
      </c>
      <c r="G151" s="6">
        <f t="shared" si="8"/>
        <v>64550000</v>
      </c>
    </row>
    <row r="152" spans="1:7" x14ac:dyDescent="0.25">
      <c r="A152" s="11"/>
      <c r="B152" s="36" t="s">
        <v>142</v>
      </c>
      <c r="C152" s="36"/>
      <c r="D152" s="8"/>
      <c r="E152" s="8"/>
      <c r="F152" s="8"/>
      <c r="G152" s="8"/>
    </row>
    <row r="153" spans="1:7" x14ac:dyDescent="0.25">
      <c r="A153" s="4"/>
      <c r="B153" s="4">
        <v>4231</v>
      </c>
      <c r="C153" s="4" t="s">
        <v>25</v>
      </c>
      <c r="D153" s="7">
        <v>150000</v>
      </c>
      <c r="E153" s="26">
        <v>200000</v>
      </c>
      <c r="F153" s="7">
        <v>150000</v>
      </c>
      <c r="G153" s="8">
        <f>D153+E153+F153</f>
        <v>500000</v>
      </c>
    </row>
    <row r="154" spans="1:7" x14ac:dyDescent="0.25">
      <c r="A154" s="4"/>
      <c r="B154" s="4">
        <v>4232</v>
      </c>
      <c r="C154" s="4" t="s">
        <v>26</v>
      </c>
      <c r="D154" s="26">
        <v>150000</v>
      </c>
      <c r="E154" s="7">
        <v>100000</v>
      </c>
      <c r="F154" s="26">
        <v>300000</v>
      </c>
      <c r="G154" s="8">
        <f t="shared" ref="G154:G171" si="9">D154+E154+F154</f>
        <v>550000</v>
      </c>
    </row>
    <row r="155" spans="1:7" x14ac:dyDescent="0.25">
      <c r="A155" s="4"/>
      <c r="B155" s="4">
        <v>4233</v>
      </c>
      <c r="C155" s="4" t="s">
        <v>27</v>
      </c>
      <c r="D155" s="26">
        <v>200000</v>
      </c>
      <c r="E155" s="7">
        <v>200000</v>
      </c>
      <c r="F155" s="26">
        <v>200000</v>
      </c>
      <c r="G155" s="8">
        <f t="shared" si="9"/>
        <v>600000</v>
      </c>
    </row>
    <row r="156" spans="1:7" x14ac:dyDescent="0.25">
      <c r="A156" s="4"/>
      <c r="B156" s="4">
        <v>4234</v>
      </c>
      <c r="C156" s="4" t="s">
        <v>28</v>
      </c>
      <c r="D156" s="26">
        <v>150000</v>
      </c>
      <c r="E156" s="7"/>
      <c r="F156" s="26">
        <v>200000</v>
      </c>
      <c r="G156" s="8">
        <f t="shared" si="9"/>
        <v>350000</v>
      </c>
    </row>
    <row r="157" spans="1:7" x14ac:dyDescent="0.25">
      <c r="A157" s="4"/>
      <c r="B157" s="4">
        <v>4235</v>
      </c>
      <c r="C157" s="4" t="s">
        <v>29</v>
      </c>
      <c r="D157" s="26">
        <v>250000</v>
      </c>
      <c r="E157" s="7">
        <v>450000</v>
      </c>
      <c r="F157" s="26">
        <v>15000000</v>
      </c>
      <c r="G157" s="8">
        <f t="shared" si="9"/>
        <v>15700000</v>
      </c>
    </row>
    <row r="158" spans="1:7" x14ac:dyDescent="0.25">
      <c r="A158" s="4"/>
      <c r="B158" s="4">
        <v>4236</v>
      </c>
      <c r="C158" s="4" t="s">
        <v>30</v>
      </c>
      <c r="D158" s="26">
        <v>250000</v>
      </c>
      <c r="E158" s="7"/>
      <c r="F158" s="26">
        <v>400000</v>
      </c>
      <c r="G158" s="8">
        <f t="shared" si="9"/>
        <v>650000</v>
      </c>
    </row>
    <row r="159" spans="1:7" x14ac:dyDescent="0.25">
      <c r="A159" s="4"/>
      <c r="B159" s="4">
        <v>4237</v>
      </c>
      <c r="C159" s="4" t="s">
        <v>31</v>
      </c>
      <c r="D159" s="7"/>
      <c r="E159" s="7">
        <v>50000</v>
      </c>
      <c r="F159" s="26">
        <v>500000</v>
      </c>
      <c r="G159" s="8">
        <f t="shared" si="9"/>
        <v>550000</v>
      </c>
    </row>
    <row r="160" spans="1:7" x14ac:dyDescent="0.25">
      <c r="A160" s="4"/>
      <c r="B160" s="4">
        <v>4239</v>
      </c>
      <c r="C160" s="4" t="s">
        <v>32</v>
      </c>
      <c r="D160" s="7">
        <v>800000</v>
      </c>
      <c r="E160" s="7">
        <v>200000</v>
      </c>
      <c r="F160" s="7">
        <v>9500000</v>
      </c>
      <c r="G160" s="8">
        <f t="shared" si="9"/>
        <v>10500000</v>
      </c>
    </row>
    <row r="161" spans="1:9" x14ac:dyDescent="0.25">
      <c r="A161" s="4"/>
      <c r="B161" s="4"/>
      <c r="C161" s="4"/>
      <c r="D161" s="28"/>
      <c r="E161" s="7"/>
      <c r="F161" s="32"/>
      <c r="G161" s="7">
        <f t="shared" si="9"/>
        <v>0</v>
      </c>
      <c r="H161" s="10"/>
    </row>
    <row r="162" spans="1:9" x14ac:dyDescent="0.25">
      <c r="A162" s="4"/>
      <c r="B162" s="35" t="s">
        <v>143</v>
      </c>
      <c r="C162" s="35"/>
      <c r="D162" s="28"/>
      <c r="E162" s="7"/>
      <c r="F162" s="32"/>
      <c r="G162" s="7"/>
    </row>
    <row r="163" spans="1:9" x14ac:dyDescent="0.25">
      <c r="A163" s="4"/>
      <c r="B163" s="4">
        <v>4231</v>
      </c>
      <c r="C163" s="4" t="s">
        <v>25</v>
      </c>
      <c r="D163" s="26">
        <v>2850000</v>
      </c>
      <c r="E163" s="7"/>
      <c r="F163" s="32"/>
      <c r="G163" s="7">
        <f>D163+E163+F163</f>
        <v>2850000</v>
      </c>
    </row>
    <row r="164" spans="1:9" x14ac:dyDescent="0.25">
      <c r="A164" s="4"/>
      <c r="B164" s="4">
        <v>4232</v>
      </c>
      <c r="C164" s="4" t="s">
        <v>26</v>
      </c>
      <c r="D164" s="26">
        <v>300000</v>
      </c>
      <c r="E164" s="7"/>
      <c r="F164" s="32"/>
      <c r="G164" s="7">
        <f t="shared" si="9"/>
        <v>300000</v>
      </c>
    </row>
    <row r="165" spans="1:9" x14ac:dyDescent="0.25">
      <c r="A165" s="4"/>
      <c r="B165" s="4">
        <v>4233</v>
      </c>
      <c r="C165" s="4" t="s">
        <v>27</v>
      </c>
      <c r="D165" s="26">
        <v>400000</v>
      </c>
      <c r="E165" s="7"/>
      <c r="F165" s="32"/>
      <c r="G165" s="7">
        <f t="shared" si="9"/>
        <v>400000</v>
      </c>
    </row>
    <row r="166" spans="1:9" x14ac:dyDescent="0.25">
      <c r="A166" s="4"/>
      <c r="B166" s="4">
        <v>4235</v>
      </c>
      <c r="C166" s="4" t="s">
        <v>29</v>
      </c>
      <c r="D166" s="26">
        <v>30000000</v>
      </c>
      <c r="E166" s="7"/>
      <c r="F166" s="32"/>
      <c r="G166" s="7">
        <f t="shared" si="9"/>
        <v>30000000</v>
      </c>
    </row>
    <row r="167" spans="1:9" x14ac:dyDescent="0.25">
      <c r="A167" s="4"/>
      <c r="B167" s="4">
        <v>4239</v>
      </c>
      <c r="C167" s="4" t="s">
        <v>32</v>
      </c>
      <c r="D167" s="26">
        <v>400000</v>
      </c>
      <c r="E167" s="7"/>
      <c r="F167" s="32"/>
      <c r="G167" s="7">
        <f t="shared" si="9"/>
        <v>400000</v>
      </c>
    </row>
    <row r="168" spans="1:9" x14ac:dyDescent="0.25">
      <c r="A168" s="4"/>
      <c r="B168" s="35" t="s">
        <v>144</v>
      </c>
      <c r="C168" s="35"/>
      <c r="D168" s="28"/>
      <c r="E168" s="7"/>
      <c r="F168" s="32"/>
      <c r="G168" s="7"/>
      <c r="H168" s="10"/>
    </row>
    <row r="169" spans="1:9" x14ac:dyDescent="0.25">
      <c r="A169" s="4"/>
      <c r="B169" s="37">
        <v>4233</v>
      </c>
      <c r="C169" s="4" t="s">
        <v>27</v>
      </c>
      <c r="D169" s="26">
        <v>200000</v>
      </c>
      <c r="E169" s="7"/>
      <c r="F169" s="32"/>
      <c r="G169" s="7">
        <f t="shared" si="9"/>
        <v>200000</v>
      </c>
    </row>
    <row r="170" spans="1:9" x14ac:dyDescent="0.25">
      <c r="A170" s="4"/>
      <c r="B170" s="4">
        <v>4235</v>
      </c>
      <c r="C170" s="4" t="s">
        <v>29</v>
      </c>
      <c r="D170" s="26">
        <v>1000000</v>
      </c>
      <c r="E170" s="7"/>
      <c r="F170" s="32"/>
      <c r="G170" s="7">
        <f t="shared" si="9"/>
        <v>1000000</v>
      </c>
      <c r="H170" s="10"/>
    </row>
    <row r="171" spans="1:9" x14ac:dyDescent="0.25">
      <c r="A171" s="5">
        <v>424</v>
      </c>
      <c r="B171" s="5"/>
      <c r="C171" s="5" t="s">
        <v>33</v>
      </c>
      <c r="D171" s="6">
        <f>D173+D174+D175+D176+D178+D179+D181+D182</f>
        <v>3750000</v>
      </c>
      <c r="E171" s="6">
        <f>E173+E174+E175+E176+E178+E179+E181+E182</f>
        <v>350000</v>
      </c>
      <c r="F171" s="6">
        <f>F173+F174+F175+F176+F178+F179+F181+F182</f>
        <v>3450000</v>
      </c>
      <c r="G171" s="6">
        <f t="shared" si="9"/>
        <v>7550000</v>
      </c>
    </row>
    <row r="172" spans="1:9" x14ac:dyDescent="0.25">
      <c r="A172" s="11"/>
      <c r="B172" s="36" t="s">
        <v>142</v>
      </c>
      <c r="C172" s="36"/>
      <c r="D172" s="8"/>
      <c r="E172" s="8"/>
      <c r="F172" s="8"/>
      <c r="G172" s="8"/>
    </row>
    <row r="173" spans="1:9" x14ac:dyDescent="0.25">
      <c r="A173" s="4"/>
      <c r="B173" s="4">
        <v>4242</v>
      </c>
      <c r="C173" s="4" t="s">
        <v>34</v>
      </c>
      <c r="D173">
        <v>100000</v>
      </c>
      <c r="E173" s="4"/>
      <c r="F173" s="7">
        <v>1900000</v>
      </c>
      <c r="G173" s="8">
        <f t="shared" ref="G173:G176" si="10">D173+E173+F173</f>
        <v>2000000</v>
      </c>
    </row>
    <row r="174" spans="1:9" x14ac:dyDescent="0.25">
      <c r="A174" s="4"/>
      <c r="B174" s="4">
        <v>4243</v>
      </c>
      <c r="C174" s="4" t="s">
        <v>35</v>
      </c>
      <c r="D174" s="4"/>
      <c r="E174" s="4"/>
      <c r="F174" s="26">
        <v>500000</v>
      </c>
      <c r="G174" s="8">
        <f t="shared" si="10"/>
        <v>500000</v>
      </c>
    </row>
    <row r="175" spans="1:9" x14ac:dyDescent="0.25">
      <c r="A175" s="4"/>
      <c r="B175" s="4">
        <v>4246</v>
      </c>
      <c r="C175" s="4" t="s">
        <v>62</v>
      </c>
      <c r="D175" s="7">
        <v>100000</v>
      </c>
      <c r="E175" s="26">
        <v>300000</v>
      </c>
      <c r="F175" s="26">
        <v>250000</v>
      </c>
      <c r="G175" s="8">
        <f t="shared" si="10"/>
        <v>650000</v>
      </c>
    </row>
    <row r="176" spans="1:9" x14ac:dyDescent="0.25">
      <c r="A176" s="4"/>
      <c r="B176" s="4">
        <v>4249</v>
      </c>
      <c r="C176" s="4" t="s">
        <v>36</v>
      </c>
      <c r="D176" s="7">
        <v>100000</v>
      </c>
      <c r="E176" s="26">
        <v>50000</v>
      </c>
      <c r="F176" s="26">
        <v>800000</v>
      </c>
      <c r="G176" s="8">
        <f t="shared" si="10"/>
        <v>950000</v>
      </c>
      <c r="I176" s="10"/>
    </row>
    <row r="177" spans="1:9" x14ac:dyDescent="0.25">
      <c r="A177" s="4"/>
      <c r="B177" s="35" t="s">
        <v>143</v>
      </c>
      <c r="C177" s="35"/>
      <c r="D177" s="4"/>
      <c r="E177" s="4"/>
      <c r="F177" s="7"/>
      <c r="G177" s="8"/>
    </row>
    <row r="178" spans="1:9" x14ac:dyDescent="0.25">
      <c r="A178" s="4"/>
      <c r="B178" s="4">
        <v>4246</v>
      </c>
      <c r="C178" s="4" t="s">
        <v>62</v>
      </c>
      <c r="D178" s="26">
        <v>2500000</v>
      </c>
      <c r="E178" s="4"/>
      <c r="F178" s="7"/>
      <c r="G178" s="8">
        <f t="shared" ref="G178" si="11">D178+E178+F178</f>
        <v>2500000</v>
      </c>
    </row>
    <row r="179" spans="1:9" x14ac:dyDescent="0.25">
      <c r="A179" s="4"/>
      <c r="B179" s="4">
        <v>4249</v>
      </c>
      <c r="C179" s="4" t="s">
        <v>36</v>
      </c>
      <c r="D179" s="7">
        <v>200000</v>
      </c>
      <c r="E179" s="4"/>
      <c r="F179" s="7"/>
      <c r="G179" s="8">
        <f t="shared" ref="G179:G183" si="12">D179+E179+F179</f>
        <v>200000</v>
      </c>
      <c r="H179" s="10"/>
    </row>
    <row r="180" spans="1:9" x14ac:dyDescent="0.25">
      <c r="A180" s="4"/>
      <c r="B180" s="35" t="s">
        <v>144</v>
      </c>
      <c r="C180" s="35"/>
      <c r="D180" s="7"/>
      <c r="E180" s="4"/>
      <c r="F180" s="7"/>
      <c r="G180" s="8">
        <f t="shared" si="12"/>
        <v>0</v>
      </c>
    </row>
    <row r="181" spans="1:9" x14ac:dyDescent="0.25">
      <c r="A181" s="4"/>
      <c r="B181" s="4">
        <v>4242</v>
      </c>
      <c r="C181" s="4" t="s">
        <v>34</v>
      </c>
      <c r="D181" s="7">
        <v>50000</v>
      </c>
      <c r="E181" s="4"/>
      <c r="F181" s="7"/>
      <c r="G181" s="8">
        <f t="shared" si="12"/>
        <v>50000</v>
      </c>
    </row>
    <row r="182" spans="1:9" x14ac:dyDescent="0.25">
      <c r="A182" s="4"/>
      <c r="B182" s="4">
        <v>4246</v>
      </c>
      <c r="C182" s="4" t="s">
        <v>62</v>
      </c>
      <c r="D182" s="7">
        <v>700000</v>
      </c>
      <c r="E182" s="4"/>
      <c r="F182" s="7"/>
      <c r="G182" s="8">
        <f t="shared" si="12"/>
        <v>700000</v>
      </c>
    </row>
    <row r="183" spans="1:9" x14ac:dyDescent="0.25">
      <c r="A183" s="5">
        <v>425</v>
      </c>
      <c r="B183" s="5"/>
      <c r="C183" s="5" t="s">
        <v>37</v>
      </c>
      <c r="D183" s="6">
        <f>D185+D186+D188+D189+D190+D192</f>
        <v>2500000</v>
      </c>
      <c r="E183" s="6">
        <f>E185+E186+E188+E189+E190+E192</f>
        <v>200000</v>
      </c>
      <c r="F183" s="6">
        <f>F185+F186+F188+F189+F190+F192</f>
        <v>4800000</v>
      </c>
      <c r="G183" s="6">
        <f t="shared" si="12"/>
        <v>7500000</v>
      </c>
    </row>
    <row r="184" spans="1:9" x14ac:dyDescent="0.25">
      <c r="A184" s="11"/>
      <c r="B184" s="36" t="s">
        <v>142</v>
      </c>
      <c r="C184" s="36"/>
      <c r="D184" s="8"/>
      <c r="E184" s="8"/>
      <c r="F184" s="8"/>
      <c r="G184" s="8"/>
    </row>
    <row r="185" spans="1:9" x14ac:dyDescent="0.25">
      <c r="A185" s="4"/>
      <c r="B185" s="4">
        <v>4251</v>
      </c>
      <c r="C185" s="4" t="s">
        <v>38</v>
      </c>
      <c r="D185" s="26">
        <v>50000</v>
      </c>
      <c r="E185" s="7"/>
      <c r="F185" s="26">
        <v>4200000</v>
      </c>
      <c r="G185" s="8">
        <f t="shared" ref="G185:G186" si="13">D185+E185+F185</f>
        <v>4250000</v>
      </c>
      <c r="I185" s="10"/>
    </row>
    <row r="186" spans="1:9" x14ac:dyDescent="0.25">
      <c r="A186" s="4"/>
      <c r="B186" s="4">
        <v>4252</v>
      </c>
      <c r="C186" s="4" t="s">
        <v>39</v>
      </c>
      <c r="D186" s="7">
        <v>50000</v>
      </c>
      <c r="E186" s="7">
        <v>200000</v>
      </c>
      <c r="F186" s="26">
        <v>600000</v>
      </c>
      <c r="G186" s="8">
        <f t="shared" si="13"/>
        <v>850000</v>
      </c>
      <c r="I186" s="10"/>
    </row>
    <row r="187" spans="1:9" x14ac:dyDescent="0.25">
      <c r="A187" s="4"/>
      <c r="B187" s="35" t="s">
        <v>143</v>
      </c>
      <c r="C187" s="35"/>
      <c r="E187" s="4"/>
      <c r="F187" s="28"/>
      <c r="G187" s="8"/>
      <c r="I187" s="10"/>
    </row>
    <row r="188" spans="1:9" x14ac:dyDescent="0.25">
      <c r="A188" s="4"/>
      <c r="B188" s="4">
        <v>4251</v>
      </c>
      <c r="C188" s="4" t="s">
        <v>38</v>
      </c>
      <c r="D188" s="26">
        <v>500000</v>
      </c>
      <c r="E188" s="4"/>
      <c r="F188" s="28"/>
      <c r="G188" s="8">
        <f t="shared" ref="G188:G190" si="14">D188+E188+F188</f>
        <v>500000</v>
      </c>
      <c r="I188" s="10"/>
    </row>
    <row r="189" spans="1:9" x14ac:dyDescent="0.25">
      <c r="A189" s="4"/>
      <c r="B189" s="4">
        <v>4252</v>
      </c>
      <c r="C189" s="4" t="s">
        <v>39</v>
      </c>
      <c r="D189" s="26">
        <v>1200000</v>
      </c>
      <c r="E189" s="4"/>
      <c r="F189" s="28"/>
      <c r="G189" s="8">
        <f t="shared" si="14"/>
        <v>1200000</v>
      </c>
      <c r="I189" s="10"/>
    </row>
    <row r="190" spans="1:9" x14ac:dyDescent="0.25">
      <c r="A190" s="4"/>
      <c r="B190" s="44" t="s">
        <v>199</v>
      </c>
      <c r="C190" s="4" t="s">
        <v>125</v>
      </c>
      <c r="D190" s="26">
        <v>400000</v>
      </c>
      <c r="E190" s="4"/>
      <c r="F190" s="28"/>
      <c r="G190" s="8">
        <f t="shared" si="14"/>
        <v>400000</v>
      </c>
      <c r="I190" s="10"/>
    </row>
    <row r="191" spans="1:9" x14ac:dyDescent="0.25">
      <c r="A191" s="4"/>
      <c r="B191" s="35" t="s">
        <v>144</v>
      </c>
      <c r="C191" s="35"/>
      <c r="D191" s="28"/>
      <c r="E191" s="4"/>
      <c r="F191" s="28"/>
      <c r="G191" s="8"/>
      <c r="I191" s="10"/>
    </row>
    <row r="192" spans="1:9" x14ac:dyDescent="0.25">
      <c r="A192" s="4"/>
      <c r="B192" s="4">
        <v>4252</v>
      </c>
      <c r="C192" s="4" t="s">
        <v>39</v>
      </c>
      <c r="D192" s="26">
        <v>300000</v>
      </c>
      <c r="E192" s="4"/>
      <c r="F192" s="28"/>
      <c r="G192" s="8">
        <f t="shared" ref="G192:G193" si="15">D192+E192+F192</f>
        <v>300000</v>
      </c>
      <c r="I192" s="10"/>
    </row>
    <row r="193" spans="1:9" x14ac:dyDescent="0.25">
      <c r="A193" s="5">
        <v>426</v>
      </c>
      <c r="B193" s="5"/>
      <c r="C193" s="5" t="s">
        <v>40</v>
      </c>
      <c r="D193" s="6">
        <f>D195+D196+D197+D198+D199+D200+D201+D204+D205+D206+D207+D208+D210+D211+D212</f>
        <v>2650000</v>
      </c>
      <c r="E193" s="6">
        <f>E195+E196+E197+E198+E199+E200+E201+E204+E205+E206+E207+E208+E210+E211+E212</f>
        <v>450000</v>
      </c>
      <c r="F193" s="6">
        <f>F195+F196+F197+F198+F199+F200+F201+F204+F205+F206+F207+F208+F210+F211+F212</f>
        <v>1400000</v>
      </c>
      <c r="G193" s="6">
        <f t="shared" si="15"/>
        <v>4500000</v>
      </c>
      <c r="I193" s="10"/>
    </row>
    <row r="194" spans="1:9" x14ac:dyDescent="0.25">
      <c r="A194" s="11"/>
      <c r="B194" s="36" t="s">
        <v>142</v>
      </c>
      <c r="C194" s="36"/>
      <c r="D194" s="8"/>
      <c r="E194" s="8"/>
      <c r="F194" s="8"/>
      <c r="G194" s="8"/>
      <c r="I194" s="10"/>
    </row>
    <row r="195" spans="1:9" x14ac:dyDescent="0.25">
      <c r="A195" s="4"/>
      <c r="B195" s="4">
        <v>4261</v>
      </c>
      <c r="C195" s="4" t="s">
        <v>41</v>
      </c>
      <c r="D195" s="7">
        <v>250000</v>
      </c>
      <c r="E195" s="26">
        <v>50000</v>
      </c>
      <c r="F195" s="26">
        <v>200000</v>
      </c>
      <c r="G195" s="8">
        <f t="shared" ref="G195:G202" si="16">D195+E195+F195</f>
        <v>500000</v>
      </c>
    </row>
    <row r="196" spans="1:9" x14ac:dyDescent="0.25">
      <c r="A196" s="4"/>
      <c r="B196" s="4">
        <v>4263</v>
      </c>
      <c r="C196" s="4" t="s">
        <v>42</v>
      </c>
      <c r="D196" s="26">
        <v>100000</v>
      </c>
      <c r="E196" s="7"/>
      <c r="F196" s="26">
        <v>100000</v>
      </c>
      <c r="G196" s="8">
        <f t="shared" si="16"/>
        <v>200000</v>
      </c>
      <c r="I196" s="10"/>
    </row>
    <row r="197" spans="1:9" x14ac:dyDescent="0.25">
      <c r="A197" s="4"/>
      <c r="B197" s="4">
        <v>4265</v>
      </c>
      <c r="C197" s="4" t="s">
        <v>43</v>
      </c>
      <c r="D197" s="4"/>
      <c r="E197" s="4">
        <v>400000</v>
      </c>
      <c r="F197" s="4">
        <v>50000</v>
      </c>
      <c r="G197" s="8">
        <f t="shared" si="16"/>
        <v>450000</v>
      </c>
    </row>
    <row r="198" spans="1:9" x14ac:dyDescent="0.25">
      <c r="A198" s="4"/>
      <c r="B198" s="4">
        <v>4266</v>
      </c>
      <c r="C198" s="4" t="s">
        <v>194</v>
      </c>
      <c r="D198" s="7">
        <v>100000</v>
      </c>
      <c r="E198" s="26"/>
      <c r="F198" s="26">
        <v>100000</v>
      </c>
      <c r="G198" s="8">
        <f t="shared" si="16"/>
        <v>200000</v>
      </c>
      <c r="H198" s="10"/>
    </row>
    <row r="199" spans="1:9" x14ac:dyDescent="0.25">
      <c r="A199" s="4"/>
      <c r="B199" s="4">
        <v>4267</v>
      </c>
      <c r="C199" s="4" t="s">
        <v>44</v>
      </c>
      <c r="D199" s="7"/>
      <c r="E199" s="7"/>
      <c r="F199" s="32"/>
      <c r="G199" s="8">
        <f t="shared" si="16"/>
        <v>0</v>
      </c>
    </row>
    <row r="200" spans="1:9" x14ac:dyDescent="0.25">
      <c r="A200" s="4"/>
      <c r="B200" s="4">
        <v>4268</v>
      </c>
      <c r="C200" s="4" t="s">
        <v>57</v>
      </c>
      <c r="D200" s="26">
        <v>150000</v>
      </c>
      <c r="E200" s="13"/>
      <c r="F200" s="7">
        <v>300000</v>
      </c>
      <c r="G200" s="8">
        <f t="shared" si="16"/>
        <v>450000</v>
      </c>
      <c r="I200" s="10"/>
    </row>
    <row r="201" spans="1:9" x14ac:dyDescent="0.25">
      <c r="A201" s="4"/>
      <c r="B201" s="4">
        <v>4269</v>
      </c>
      <c r="C201" s="4" t="s">
        <v>45</v>
      </c>
      <c r="D201" s="7">
        <v>450000</v>
      </c>
      <c r="E201" s="26"/>
      <c r="F201" s="26">
        <v>650000</v>
      </c>
      <c r="G201" s="8">
        <f t="shared" si="16"/>
        <v>1100000</v>
      </c>
      <c r="I201" s="10"/>
    </row>
    <row r="202" spans="1:9" x14ac:dyDescent="0.25">
      <c r="A202" s="4"/>
      <c r="D202" s="32"/>
      <c r="E202" s="26"/>
      <c r="F202" s="26"/>
      <c r="G202" s="8">
        <f t="shared" si="16"/>
        <v>0</v>
      </c>
      <c r="I202" s="10"/>
    </row>
    <row r="203" spans="1:9" x14ac:dyDescent="0.25">
      <c r="A203" s="4"/>
      <c r="B203" s="35" t="s">
        <v>143</v>
      </c>
      <c r="C203" s="35"/>
      <c r="D203" s="32"/>
      <c r="E203" s="26"/>
      <c r="F203" s="28"/>
      <c r="G203" s="8"/>
      <c r="I203" s="10"/>
    </row>
    <row r="204" spans="1:9" x14ac:dyDescent="0.25">
      <c r="A204" s="4"/>
      <c r="B204" s="4">
        <v>4261</v>
      </c>
      <c r="C204" s="4" t="s">
        <v>41</v>
      </c>
      <c r="D204" s="26">
        <v>100000</v>
      </c>
      <c r="E204" s="26"/>
      <c r="F204" s="28"/>
      <c r="G204" s="8">
        <f t="shared" ref="G204:G208" si="17">D204+E204+F204</f>
        <v>100000</v>
      </c>
      <c r="I204" s="10"/>
    </row>
    <row r="205" spans="1:9" x14ac:dyDescent="0.25">
      <c r="A205" s="4"/>
      <c r="B205" s="4">
        <v>4263</v>
      </c>
      <c r="C205" s="4" t="s">
        <v>42</v>
      </c>
      <c r="D205" s="26">
        <v>100000</v>
      </c>
      <c r="E205" s="26"/>
      <c r="F205" s="28"/>
      <c r="G205" s="8">
        <f t="shared" si="17"/>
        <v>100000</v>
      </c>
      <c r="I205" s="10"/>
    </row>
    <row r="206" spans="1:9" x14ac:dyDescent="0.25">
      <c r="A206" s="4"/>
      <c r="B206" s="4">
        <v>4265</v>
      </c>
      <c r="C206" s="4" t="s">
        <v>43</v>
      </c>
      <c r="D206" s="26">
        <v>450000</v>
      </c>
      <c r="E206" s="26"/>
      <c r="F206" s="28"/>
      <c r="G206" s="8">
        <f t="shared" si="17"/>
        <v>450000</v>
      </c>
      <c r="I206" s="10"/>
    </row>
    <row r="207" spans="1:9" x14ac:dyDescent="0.25">
      <c r="A207" s="4"/>
      <c r="B207" s="4">
        <v>4268</v>
      </c>
      <c r="C207" s="4" t="s">
        <v>57</v>
      </c>
      <c r="D207" s="26">
        <v>300000</v>
      </c>
      <c r="E207" s="26"/>
      <c r="F207" s="28"/>
      <c r="G207" s="8">
        <f t="shared" si="17"/>
        <v>300000</v>
      </c>
      <c r="I207" s="10"/>
    </row>
    <row r="208" spans="1:9" x14ac:dyDescent="0.25">
      <c r="A208" s="4"/>
      <c r="B208" s="4">
        <v>4269</v>
      </c>
      <c r="C208" s="4" t="s">
        <v>45</v>
      </c>
      <c r="D208" s="26"/>
      <c r="E208" s="26"/>
      <c r="F208" s="28"/>
      <c r="G208" s="8">
        <f t="shared" si="17"/>
        <v>0</v>
      </c>
      <c r="I208" s="10"/>
    </row>
    <row r="209" spans="1:9" x14ac:dyDescent="0.25">
      <c r="A209" s="4"/>
      <c r="B209" s="35" t="s">
        <v>144</v>
      </c>
      <c r="C209" s="35"/>
      <c r="D209" s="32"/>
      <c r="E209" s="26"/>
      <c r="F209" s="28"/>
      <c r="G209" s="8"/>
      <c r="I209" s="10"/>
    </row>
    <row r="210" spans="1:9" x14ac:dyDescent="0.25">
      <c r="A210" s="4"/>
      <c r="B210" s="4">
        <v>4265</v>
      </c>
      <c r="C210" s="4" t="s">
        <v>43</v>
      </c>
      <c r="D210" s="26">
        <v>300000</v>
      </c>
      <c r="E210" s="26"/>
      <c r="F210" s="28"/>
      <c r="G210" s="8">
        <f t="shared" ref="G210:G213" si="18">D210+E210+F210</f>
        <v>300000</v>
      </c>
      <c r="I210" s="10"/>
    </row>
    <row r="211" spans="1:9" x14ac:dyDescent="0.25">
      <c r="A211" s="4"/>
      <c r="B211" s="4">
        <v>4268</v>
      </c>
      <c r="C211" s="4" t="s">
        <v>57</v>
      </c>
      <c r="D211" s="26">
        <v>50000</v>
      </c>
      <c r="E211" s="26"/>
      <c r="F211" s="28"/>
      <c r="G211" s="8">
        <f t="shared" si="18"/>
        <v>50000</v>
      </c>
      <c r="I211" s="10"/>
    </row>
    <row r="212" spans="1:9" x14ac:dyDescent="0.25">
      <c r="A212" s="4"/>
      <c r="B212" s="4">
        <v>4269</v>
      </c>
      <c r="C212" s="4" t="s">
        <v>45</v>
      </c>
      <c r="D212" s="26">
        <v>300000</v>
      </c>
      <c r="E212" s="26"/>
      <c r="F212" s="28"/>
      <c r="G212" s="8">
        <f t="shared" si="18"/>
        <v>300000</v>
      </c>
      <c r="I212" s="10"/>
    </row>
    <row r="213" spans="1:9" x14ac:dyDescent="0.25">
      <c r="A213" s="5">
        <v>444</v>
      </c>
      <c r="B213" s="5"/>
      <c r="C213" s="5" t="s">
        <v>46</v>
      </c>
      <c r="D213" s="6"/>
      <c r="E213" s="6">
        <f>E214+E215</f>
        <v>0</v>
      </c>
      <c r="F213" s="6"/>
      <c r="G213" s="6">
        <f t="shared" si="18"/>
        <v>0</v>
      </c>
      <c r="I213" s="19"/>
    </row>
    <row r="214" spans="1:9" hidden="1" x14ac:dyDescent="0.25">
      <c r="A214" s="4"/>
      <c r="B214" s="4">
        <v>4441</v>
      </c>
      <c r="C214" s="4" t="s">
        <v>47</v>
      </c>
      <c r="D214" s="7"/>
      <c r="E214" s="7"/>
      <c r="F214" s="7"/>
      <c r="G214" s="8"/>
    </row>
    <row r="215" spans="1:9" hidden="1" x14ac:dyDescent="0.25">
      <c r="A215" s="4"/>
      <c r="B215" s="4">
        <v>4442</v>
      </c>
      <c r="C215" s="4" t="s">
        <v>48</v>
      </c>
      <c r="D215" s="4"/>
      <c r="E215" s="4"/>
      <c r="F215" s="4"/>
      <c r="G215" s="8"/>
    </row>
    <row r="216" spans="1:9" x14ac:dyDescent="0.25">
      <c r="A216" s="4"/>
      <c r="B216" s="35" t="s">
        <v>143</v>
      </c>
      <c r="C216" s="35"/>
      <c r="D216" s="4"/>
      <c r="E216" s="4"/>
      <c r="F216" s="4"/>
      <c r="G216" s="8"/>
    </row>
    <row r="217" spans="1:9" x14ac:dyDescent="0.25">
      <c r="A217" s="16">
        <v>4819</v>
      </c>
      <c r="B217" s="16"/>
      <c r="C217" s="16" t="s">
        <v>49</v>
      </c>
      <c r="D217" s="16"/>
      <c r="E217" s="16"/>
      <c r="F217" s="27">
        <v>170000</v>
      </c>
      <c r="G217" s="17">
        <f t="shared" ref="G217:G220" si="19">D217+E217+F217</f>
        <v>170000</v>
      </c>
      <c r="H217" s="10"/>
    </row>
    <row r="218" spans="1:9" x14ac:dyDescent="0.25">
      <c r="A218" s="5">
        <v>482</v>
      </c>
      <c r="B218" s="5"/>
      <c r="C218" s="5" t="s">
        <v>50</v>
      </c>
      <c r="D218" s="6">
        <v>100000</v>
      </c>
      <c r="E218" s="6">
        <f>E219+E220</f>
        <v>350000</v>
      </c>
      <c r="F218" s="27">
        <v>70000</v>
      </c>
      <c r="G218" s="6">
        <f t="shared" si="19"/>
        <v>520000</v>
      </c>
    </row>
    <row r="219" spans="1:9" x14ac:dyDescent="0.25">
      <c r="A219" s="5">
        <v>5113</v>
      </c>
      <c r="B219" s="5"/>
      <c r="C219" s="5" t="s">
        <v>51</v>
      </c>
      <c r="D219" s="5"/>
      <c r="E219" s="5"/>
      <c r="F219" s="6">
        <v>2800000</v>
      </c>
      <c r="G219" s="5">
        <f t="shared" si="19"/>
        <v>2800000</v>
      </c>
    </row>
    <row r="220" spans="1:9" x14ac:dyDescent="0.25">
      <c r="A220" s="5">
        <v>512</v>
      </c>
      <c r="B220" s="5"/>
      <c r="C220" s="5" t="s">
        <v>52</v>
      </c>
      <c r="D220" s="6">
        <f>D222+D223+D224+D225+D226+D228+D229</f>
        <v>4000000</v>
      </c>
      <c r="E220" s="6">
        <f>E222+E223+E224+E225+E226+E228+E229</f>
        <v>350000</v>
      </c>
      <c r="F220" s="6">
        <f>F222+F223+F224+F225+F226+F228+F229</f>
        <v>850000</v>
      </c>
      <c r="G220" s="6">
        <f t="shared" si="19"/>
        <v>5200000</v>
      </c>
    </row>
    <row r="221" spans="1:9" x14ac:dyDescent="0.25">
      <c r="A221" s="11"/>
      <c r="B221" s="35" t="s">
        <v>143</v>
      </c>
      <c r="C221" s="35"/>
      <c r="D221" s="8"/>
      <c r="E221" s="8"/>
      <c r="F221" s="8"/>
      <c r="G221" s="8"/>
    </row>
    <row r="222" spans="1:9" x14ac:dyDescent="0.25">
      <c r="A222" s="4"/>
      <c r="B222" s="4">
        <v>5122</v>
      </c>
      <c r="C222" s="4" t="s">
        <v>53</v>
      </c>
      <c r="D222" s="26">
        <v>2000000</v>
      </c>
      <c r="E222" s="7">
        <v>200000</v>
      </c>
      <c r="F222" s="26">
        <v>250000</v>
      </c>
      <c r="G222" s="8">
        <f t="shared" ref="G222:G226" si="20">D222+E222+F222</f>
        <v>2450000</v>
      </c>
    </row>
    <row r="223" spans="1:9" x14ac:dyDescent="0.25">
      <c r="A223" s="4"/>
      <c r="B223" s="4"/>
      <c r="C223" s="4" t="s">
        <v>134</v>
      </c>
      <c r="D223" s="34"/>
      <c r="E223" s="7"/>
      <c r="F223" s="26">
        <v>300000</v>
      </c>
      <c r="G223" s="8">
        <f t="shared" si="20"/>
        <v>300000</v>
      </c>
    </row>
    <row r="224" spans="1:9" x14ac:dyDescent="0.25">
      <c r="A224" s="4"/>
      <c r="B224" s="44" t="s">
        <v>200</v>
      </c>
      <c r="C224" s="4" t="s">
        <v>54</v>
      </c>
      <c r="D224" s="26">
        <v>1000000</v>
      </c>
      <c r="E224" s="26">
        <v>150000</v>
      </c>
      <c r="F224" s="7"/>
      <c r="G224" s="8">
        <f t="shared" si="20"/>
        <v>1150000</v>
      </c>
    </row>
    <row r="225" spans="1:7" x14ac:dyDescent="0.25">
      <c r="A225" s="4"/>
      <c r="B225" s="4"/>
      <c r="C225" s="4" t="s">
        <v>92</v>
      </c>
      <c r="E225" s="13"/>
      <c r="F225" s="26"/>
      <c r="G225" s="8">
        <f t="shared" si="20"/>
        <v>0</v>
      </c>
    </row>
    <row r="226" spans="1:7" x14ac:dyDescent="0.25">
      <c r="A226" s="4"/>
      <c r="B226" s="44" t="s">
        <v>201</v>
      </c>
      <c r="C226" s="4" t="s">
        <v>55</v>
      </c>
      <c r="D226" s="26">
        <v>700000</v>
      </c>
      <c r="E226" s="26"/>
      <c r="F226" s="7">
        <v>300000</v>
      </c>
      <c r="G226" s="8">
        <f t="shared" si="20"/>
        <v>1000000</v>
      </c>
    </row>
    <row r="227" spans="1:7" x14ac:dyDescent="0.25">
      <c r="A227" s="4"/>
      <c r="B227" s="35" t="s">
        <v>144</v>
      </c>
      <c r="C227" s="35"/>
      <c r="D227" s="26"/>
      <c r="E227" s="26"/>
      <c r="F227" s="7"/>
      <c r="G227" s="8"/>
    </row>
    <row r="228" spans="1:7" x14ac:dyDescent="0.25">
      <c r="A228" s="4"/>
      <c r="B228" s="4">
        <v>5122</v>
      </c>
      <c r="C228" s="4" t="s">
        <v>53</v>
      </c>
      <c r="D228" s="26">
        <v>150000</v>
      </c>
      <c r="E228" s="26"/>
      <c r="F228" s="7"/>
      <c r="G228" s="8">
        <f t="shared" ref="G228:G229" si="21">D228+E228+F228</f>
        <v>150000</v>
      </c>
    </row>
    <row r="229" spans="1:7" x14ac:dyDescent="0.25">
      <c r="A229" s="4"/>
      <c r="B229" s="44" t="s">
        <v>201</v>
      </c>
      <c r="C229" s="4" t="s">
        <v>55</v>
      </c>
      <c r="D229" s="26">
        <v>150000</v>
      </c>
      <c r="E229" s="26"/>
      <c r="F229" s="7"/>
      <c r="G229" s="8">
        <f t="shared" si="21"/>
        <v>150000</v>
      </c>
    </row>
    <row r="230" spans="1:7" x14ac:dyDescent="0.25">
      <c r="A230" s="4"/>
      <c r="B230" s="35" t="s">
        <v>143</v>
      </c>
      <c r="C230" s="35"/>
      <c r="D230" s="26"/>
      <c r="E230" s="26"/>
      <c r="F230" s="7"/>
      <c r="G230" s="8"/>
    </row>
    <row r="231" spans="1:7" x14ac:dyDescent="0.25">
      <c r="A231" s="5">
        <v>5151</v>
      </c>
      <c r="B231" s="5">
        <v>5151</v>
      </c>
      <c r="C231" s="5" t="s">
        <v>56</v>
      </c>
      <c r="D231" s="27">
        <v>200000</v>
      </c>
      <c r="E231" s="27">
        <v>50000</v>
      </c>
      <c r="F231" s="6">
        <v>100000</v>
      </c>
      <c r="G231" s="6">
        <f t="shared" ref="G231" si="22">D231+E231+F231</f>
        <v>350000</v>
      </c>
    </row>
    <row r="232" spans="1:7" hidden="1" x14ac:dyDescent="0.25"/>
    <row r="233" spans="1:7" x14ac:dyDescent="0.25">
      <c r="A233" t="s">
        <v>196</v>
      </c>
    </row>
    <row r="234" spans="1:7" hidden="1" x14ac:dyDescent="0.25">
      <c r="A234" s="43"/>
    </row>
    <row r="235" spans="1:7" x14ac:dyDescent="0.25">
      <c r="A235" t="s">
        <v>178</v>
      </c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4731-742C-473F-999F-134064AD4E9E}">
  <dimension ref="A2:G21"/>
  <sheetViews>
    <sheetView topLeftCell="A13" workbookViewId="0">
      <selection activeCell="D24" sqref="D24"/>
    </sheetView>
  </sheetViews>
  <sheetFormatPr defaultRowHeight="15" x14ac:dyDescent="0.25"/>
  <cols>
    <col min="3" max="3" width="13.28515625" customWidth="1"/>
    <col min="4" max="4" width="21.7109375" customWidth="1"/>
    <col min="5" max="5" width="20.7109375" customWidth="1"/>
    <col min="6" max="6" width="20.85546875" customWidth="1"/>
    <col min="7" max="7" width="13" customWidth="1"/>
  </cols>
  <sheetData>
    <row r="2" spans="1:7" x14ac:dyDescent="0.25">
      <c r="A2" s="11">
        <v>732121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t="s">
        <v>155</v>
      </c>
      <c r="C3">
        <v>65975</v>
      </c>
      <c r="D3">
        <v>49147.87</v>
      </c>
      <c r="E3" t="s">
        <v>203</v>
      </c>
    </row>
    <row r="4" spans="1:7" x14ac:dyDescent="0.25">
      <c r="C4" t="s">
        <v>161</v>
      </c>
      <c r="D4">
        <v>2817</v>
      </c>
      <c r="F4">
        <v>117.5</v>
      </c>
      <c r="G4">
        <f>D4*F4</f>
        <v>330997.5</v>
      </c>
    </row>
    <row r="6" spans="1:7" x14ac:dyDescent="0.25">
      <c r="D6" t="s">
        <v>166</v>
      </c>
      <c r="E6" t="s">
        <v>168</v>
      </c>
    </row>
    <row r="7" spans="1:7" x14ac:dyDescent="0.25">
      <c r="A7" t="s">
        <v>162</v>
      </c>
      <c r="C7" t="s">
        <v>161</v>
      </c>
      <c r="D7">
        <v>60265</v>
      </c>
      <c r="E7">
        <f>65000/2</f>
        <v>32500</v>
      </c>
      <c r="F7">
        <v>117.5</v>
      </c>
      <c r="G7">
        <f>E7*F7</f>
        <v>3818750</v>
      </c>
    </row>
    <row r="9" spans="1:7" x14ac:dyDescent="0.25">
      <c r="E9" t="s">
        <v>165</v>
      </c>
    </row>
    <row r="10" spans="1:7" x14ac:dyDescent="0.25">
      <c r="A10" t="s">
        <v>163</v>
      </c>
      <c r="C10" t="s">
        <v>164</v>
      </c>
      <c r="D10" s="40">
        <v>11939.09</v>
      </c>
      <c r="E10">
        <v>5000</v>
      </c>
      <c r="F10">
        <v>117.5</v>
      </c>
      <c r="G10">
        <f>E10*F10</f>
        <v>587500</v>
      </c>
    </row>
    <row r="13" spans="1:7" x14ac:dyDescent="0.25">
      <c r="G13">
        <f>SUM(G3:G12)</f>
        <v>4737247.5</v>
      </c>
    </row>
    <row r="14" spans="1:7" x14ac:dyDescent="0.25">
      <c r="F14" t="s">
        <v>183</v>
      </c>
      <c r="G14">
        <v>500000</v>
      </c>
    </row>
    <row r="18" spans="1:4" x14ac:dyDescent="0.25">
      <c r="A18" t="s">
        <v>121</v>
      </c>
    </row>
    <row r="19" spans="1:4" x14ac:dyDescent="0.25">
      <c r="A19">
        <v>745104</v>
      </c>
      <c r="C19" t="s">
        <v>118</v>
      </c>
    </row>
    <row r="20" spans="1:4" x14ac:dyDescent="0.25">
      <c r="A20">
        <v>745103</v>
      </c>
      <c r="C20" t="s">
        <v>119</v>
      </c>
      <c r="D20">
        <v>590000</v>
      </c>
    </row>
    <row r="21" spans="1:4" x14ac:dyDescent="0.25">
      <c r="A21">
        <v>745102</v>
      </c>
      <c r="C21" t="s">
        <v>120</v>
      </c>
      <c r="D21">
        <v>590000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2"/>
  <sheetViews>
    <sheetView topLeftCell="A15" workbookViewId="0">
      <selection activeCell="J33" sqref="J33"/>
    </sheetView>
  </sheetViews>
  <sheetFormatPr defaultRowHeight="15" x14ac:dyDescent="0.25"/>
  <cols>
    <col min="1" max="1" width="17" customWidth="1"/>
    <col min="5" max="5" width="20.5703125" customWidth="1"/>
    <col min="6" max="6" width="17.7109375" customWidth="1"/>
    <col min="7" max="7" width="22.140625" customWidth="1"/>
    <col min="8" max="8" width="20.5703125" customWidth="1"/>
  </cols>
  <sheetData>
    <row r="1" spans="1:9" x14ac:dyDescent="0.25">
      <c r="C1" t="s">
        <v>72</v>
      </c>
    </row>
    <row r="2" spans="1:9" x14ac:dyDescent="0.25">
      <c r="C2" t="s">
        <v>113</v>
      </c>
    </row>
    <row r="3" spans="1:9" x14ac:dyDescent="0.25">
      <c r="A3" s="41">
        <v>2005</v>
      </c>
      <c r="B3" s="14" t="s">
        <v>171</v>
      </c>
      <c r="F3" s="23" t="s">
        <v>63</v>
      </c>
      <c r="G3" t="s">
        <v>179</v>
      </c>
      <c r="H3" t="s">
        <v>64</v>
      </c>
    </row>
    <row r="4" spans="1:9" x14ac:dyDescent="0.25">
      <c r="A4" s="5" t="s">
        <v>66</v>
      </c>
      <c r="B4" s="5">
        <v>411</v>
      </c>
      <c r="C4" s="5"/>
      <c r="D4">
        <v>24</v>
      </c>
      <c r="E4" s="21">
        <f>7139000*1.125</f>
        <v>8031375</v>
      </c>
      <c r="F4" s="22">
        <f>D4*E4</f>
        <v>192753000</v>
      </c>
      <c r="G4" s="10"/>
      <c r="H4" s="10"/>
      <c r="I4" s="10"/>
    </row>
    <row r="5" spans="1:9" x14ac:dyDescent="0.25">
      <c r="B5">
        <v>4121</v>
      </c>
      <c r="C5" t="s">
        <v>167</v>
      </c>
      <c r="F5" s="10">
        <f>F4*0.1</f>
        <v>19275300</v>
      </c>
      <c r="G5" s="10"/>
      <c r="H5" s="10"/>
      <c r="I5" s="10"/>
    </row>
    <row r="6" spans="1:9" x14ac:dyDescent="0.25">
      <c r="B6">
        <v>4122</v>
      </c>
      <c r="C6" t="s">
        <v>65</v>
      </c>
      <c r="F6" s="42">
        <f>F4*0.0515</f>
        <v>9926779.5</v>
      </c>
      <c r="G6" s="10"/>
      <c r="H6" s="10"/>
      <c r="I6" s="10"/>
    </row>
    <row r="7" spans="1:9" x14ac:dyDescent="0.25">
      <c r="F7" s="10"/>
      <c r="G7" s="10"/>
      <c r="H7" s="10"/>
      <c r="I7" s="10"/>
    </row>
    <row r="8" spans="1:9" x14ac:dyDescent="0.25">
      <c r="A8" s="14" t="s">
        <v>169</v>
      </c>
      <c r="B8" s="14" t="s">
        <v>170</v>
      </c>
      <c r="F8" s="10"/>
      <c r="G8" s="10"/>
      <c r="H8" s="10"/>
      <c r="I8" s="10"/>
    </row>
    <row r="9" spans="1:9" x14ac:dyDescent="0.25">
      <c r="A9" s="5" t="s">
        <v>66</v>
      </c>
      <c r="B9" s="5">
        <v>411</v>
      </c>
      <c r="C9" s="5"/>
      <c r="D9">
        <v>12</v>
      </c>
      <c r="E9">
        <f>4100000*1.125</f>
        <v>4612500</v>
      </c>
      <c r="F9" s="10">
        <f>D9*E9</f>
        <v>55350000</v>
      </c>
      <c r="G9" s="10"/>
      <c r="H9" s="10">
        <v>2500000</v>
      </c>
      <c r="I9" s="10"/>
    </row>
    <row r="10" spans="1:9" x14ac:dyDescent="0.25">
      <c r="B10">
        <v>4121</v>
      </c>
      <c r="C10" t="s">
        <v>167</v>
      </c>
      <c r="F10" s="10">
        <f>F9*0.1</f>
        <v>5535000</v>
      </c>
      <c r="G10" s="10"/>
      <c r="H10" s="10">
        <f>H9*0.1</f>
        <v>250000</v>
      </c>
      <c r="I10" s="10"/>
    </row>
    <row r="11" spans="1:9" x14ac:dyDescent="0.25">
      <c r="B11">
        <v>4122</v>
      </c>
      <c r="C11" t="s">
        <v>65</v>
      </c>
      <c r="F11" s="10">
        <f>F9*0.0515</f>
        <v>2850525</v>
      </c>
      <c r="G11" s="10"/>
      <c r="H11" s="10">
        <f>H9*0.0515</f>
        <v>128750</v>
      </c>
      <c r="I11" s="10"/>
    </row>
    <row r="12" spans="1:9" x14ac:dyDescent="0.25">
      <c r="F12" s="10"/>
      <c r="G12" s="10"/>
      <c r="H12" s="10"/>
      <c r="I12" s="10"/>
    </row>
    <row r="13" spans="1:9" x14ac:dyDescent="0.25">
      <c r="A13" s="20" t="s">
        <v>67</v>
      </c>
      <c r="B13" s="20">
        <v>414</v>
      </c>
      <c r="C13" s="20"/>
      <c r="F13" s="10"/>
      <c r="G13" s="10"/>
      <c r="H13" s="10"/>
      <c r="I13" s="10"/>
    </row>
    <row r="14" spans="1:9" x14ac:dyDescent="0.25">
      <c r="C14" t="s">
        <v>68</v>
      </c>
      <c r="E14" t="s">
        <v>69</v>
      </c>
      <c r="F14" s="10"/>
      <c r="G14" s="10" t="s">
        <v>175</v>
      </c>
      <c r="H14" s="10">
        <v>700000</v>
      </c>
      <c r="I14" s="10"/>
    </row>
    <row r="15" spans="1:9" x14ac:dyDescent="0.25">
      <c r="C15" t="s">
        <v>70</v>
      </c>
      <c r="F15" s="10"/>
      <c r="G15" s="10"/>
      <c r="H15" s="10">
        <v>200000</v>
      </c>
      <c r="I15" s="10"/>
    </row>
    <row r="16" spans="1:9" x14ac:dyDescent="0.25">
      <c r="F16" s="10"/>
      <c r="G16" s="10"/>
      <c r="H16" s="10"/>
      <c r="I16" s="10"/>
    </row>
    <row r="17" spans="1:9" x14ac:dyDescent="0.25">
      <c r="A17" s="20" t="s">
        <v>17</v>
      </c>
      <c r="B17" s="5">
        <v>4151</v>
      </c>
      <c r="C17" s="20"/>
      <c r="F17" s="10"/>
      <c r="G17" s="10"/>
      <c r="H17" s="10"/>
      <c r="I17" s="10"/>
    </row>
    <row r="18" spans="1:9" x14ac:dyDescent="0.25">
      <c r="C18" t="s">
        <v>71</v>
      </c>
      <c r="F18" s="10">
        <v>4600000</v>
      </c>
      <c r="G18" s="10"/>
      <c r="H18" s="10">
        <v>1600000</v>
      </c>
      <c r="I18" s="10"/>
    </row>
    <row r="19" spans="1:9" x14ac:dyDescent="0.25">
      <c r="C19" t="s">
        <v>174</v>
      </c>
      <c r="F19" s="10"/>
      <c r="G19" s="10"/>
      <c r="H19" s="10"/>
      <c r="I19" s="10"/>
    </row>
    <row r="20" spans="1:9" x14ac:dyDescent="0.25">
      <c r="A20" s="5" t="s">
        <v>18</v>
      </c>
      <c r="B20" s="20">
        <v>4161</v>
      </c>
      <c r="C20" t="s">
        <v>73</v>
      </c>
      <c r="F20" s="10"/>
      <c r="G20" s="10"/>
      <c r="H20" s="10">
        <v>300000</v>
      </c>
      <c r="I20" s="10"/>
    </row>
    <row r="21" spans="1:9" x14ac:dyDescent="0.25">
      <c r="F21" s="10"/>
      <c r="G21" s="10"/>
      <c r="H21" s="10"/>
      <c r="I21" s="10"/>
    </row>
    <row r="22" spans="1:9" hidden="1" x14ac:dyDescent="0.25">
      <c r="F22" s="10"/>
      <c r="G22" s="10"/>
      <c r="H22" s="10"/>
      <c r="I22" s="10"/>
    </row>
    <row r="23" spans="1:9" hidden="1" x14ac:dyDescent="0.25">
      <c r="F23" s="10"/>
      <c r="G23" s="10"/>
      <c r="H23" s="10"/>
      <c r="I23" s="10"/>
    </row>
    <row r="24" spans="1:9" x14ac:dyDescent="0.25">
      <c r="F24" s="10"/>
      <c r="G24" s="10"/>
      <c r="H24" s="10"/>
      <c r="I24" s="10"/>
    </row>
    <row r="25" spans="1:9" x14ac:dyDescent="0.25">
      <c r="A25" s="5" t="s">
        <v>24</v>
      </c>
      <c r="B25" s="20">
        <v>422</v>
      </c>
      <c r="F25" s="10"/>
      <c r="G25" s="10"/>
      <c r="H25" s="10"/>
      <c r="I25" s="10"/>
    </row>
    <row r="26" spans="1:9" x14ac:dyDescent="0.25">
      <c r="F26" s="10"/>
      <c r="G26" s="10"/>
      <c r="H26" s="10"/>
      <c r="I26" s="10"/>
    </row>
    <row r="27" spans="1:9" x14ac:dyDescent="0.25">
      <c r="B27" s="4">
        <v>4221</v>
      </c>
      <c r="C27" s="4" t="s">
        <v>74</v>
      </c>
      <c r="F27" s="10"/>
      <c r="G27" s="10"/>
      <c r="H27" s="26">
        <v>1400000</v>
      </c>
      <c r="I27" s="10"/>
    </row>
    <row r="28" spans="1:9" x14ac:dyDescent="0.25">
      <c r="F28" s="10">
        <v>200000</v>
      </c>
      <c r="G28" s="10"/>
      <c r="H28" s="10"/>
      <c r="I28" s="10"/>
    </row>
    <row r="29" spans="1:9" x14ac:dyDescent="0.25">
      <c r="F29" s="10"/>
      <c r="G29" s="10" t="s">
        <v>182</v>
      </c>
      <c r="H29" s="10"/>
      <c r="I29" s="10"/>
    </row>
    <row r="30" spans="1:9" x14ac:dyDescent="0.25">
      <c r="F30" s="10"/>
      <c r="G30" s="10" t="s">
        <v>180</v>
      </c>
      <c r="H30" s="10"/>
      <c r="I30" s="10"/>
    </row>
    <row r="31" spans="1:9" x14ac:dyDescent="0.25">
      <c r="B31" s="4">
        <v>4222</v>
      </c>
      <c r="C31" s="4" t="s">
        <v>60</v>
      </c>
      <c r="F31" s="10"/>
      <c r="G31" s="10" t="s">
        <v>181</v>
      </c>
      <c r="H31" s="10">
        <v>1300000</v>
      </c>
      <c r="I31" s="10"/>
    </row>
    <row r="32" spans="1:9" x14ac:dyDescent="0.25">
      <c r="B32" t="s">
        <v>75</v>
      </c>
      <c r="F32" s="10"/>
      <c r="G32" s="10"/>
      <c r="H32" s="10"/>
      <c r="I32" s="10"/>
    </row>
    <row r="33" spans="1:9" x14ac:dyDescent="0.25">
      <c r="F33" s="10"/>
      <c r="G33" s="10"/>
      <c r="H33" s="10" t="s">
        <v>204</v>
      </c>
      <c r="I33" s="10"/>
    </row>
    <row r="34" spans="1:9" x14ac:dyDescent="0.25">
      <c r="F34" s="10"/>
      <c r="G34" s="10"/>
      <c r="H34" s="10"/>
      <c r="I34" s="10"/>
    </row>
    <row r="35" spans="1:9" x14ac:dyDescent="0.25">
      <c r="F35" s="10"/>
      <c r="G35" s="10"/>
      <c r="H35" s="10"/>
      <c r="I35" s="10"/>
    </row>
    <row r="36" spans="1:9" x14ac:dyDescent="0.25">
      <c r="A36" s="5" t="s">
        <v>25</v>
      </c>
      <c r="B36" s="20">
        <v>4231</v>
      </c>
      <c r="F36" s="10"/>
      <c r="G36" s="10"/>
      <c r="H36" s="10"/>
      <c r="I36" s="10"/>
    </row>
    <row r="37" spans="1:9" x14ac:dyDescent="0.25">
      <c r="D37" t="s">
        <v>101</v>
      </c>
      <c r="F37" s="10"/>
      <c r="G37" s="10"/>
      <c r="H37" s="10"/>
      <c r="I37" s="10"/>
    </row>
    <row r="38" spans="1:9" x14ac:dyDescent="0.25">
      <c r="F38" s="10"/>
      <c r="G38" s="10"/>
      <c r="H38" s="10"/>
      <c r="I38" s="10"/>
    </row>
    <row r="39" spans="1:9" hidden="1" x14ac:dyDescent="0.25">
      <c r="F39" s="10"/>
      <c r="G39" s="10"/>
      <c r="H39" s="10"/>
      <c r="I39" s="10"/>
    </row>
    <row r="40" spans="1:9" hidden="1" x14ac:dyDescent="0.25">
      <c r="A40" s="20"/>
      <c r="B40" s="20"/>
      <c r="F40" s="10"/>
      <c r="G40" s="10"/>
      <c r="H40" s="10"/>
      <c r="I40" s="10"/>
    </row>
    <row r="41" spans="1:9" hidden="1" x14ac:dyDescent="0.25">
      <c r="F41" s="10"/>
      <c r="G41" s="10"/>
      <c r="H41" s="10"/>
      <c r="I41" s="10"/>
    </row>
    <row r="42" spans="1:9" hidden="1" x14ac:dyDescent="0.25">
      <c r="F42" s="10"/>
      <c r="G42" s="10"/>
      <c r="H42" s="10"/>
      <c r="I42" s="10"/>
    </row>
    <row r="43" spans="1:9" x14ac:dyDescent="0.25">
      <c r="A43" s="5" t="s">
        <v>28</v>
      </c>
      <c r="B43" s="20">
        <v>4234</v>
      </c>
      <c r="F43" s="10"/>
      <c r="G43" s="10"/>
      <c r="H43" s="10"/>
      <c r="I43" s="10"/>
    </row>
    <row r="44" spans="1:9" x14ac:dyDescent="0.25">
      <c r="F44" s="10"/>
      <c r="G44" s="10"/>
      <c r="H44" s="10"/>
      <c r="I44" s="10"/>
    </row>
    <row r="45" spans="1:9" x14ac:dyDescent="0.25">
      <c r="D45" t="s">
        <v>116</v>
      </c>
      <c r="F45" s="10"/>
      <c r="G45" s="10"/>
      <c r="H45" s="10"/>
      <c r="I45" s="10"/>
    </row>
    <row r="46" spans="1:9" x14ac:dyDescent="0.25">
      <c r="F46" s="10"/>
      <c r="G46" s="10"/>
      <c r="H46" s="10"/>
      <c r="I46" s="10"/>
    </row>
    <row r="47" spans="1:9" x14ac:dyDescent="0.25">
      <c r="A47" s="20" t="s">
        <v>29</v>
      </c>
      <c r="B47" s="20">
        <v>4235</v>
      </c>
      <c r="F47" s="10"/>
      <c r="G47" s="10"/>
      <c r="H47" s="10"/>
      <c r="I47" s="10"/>
    </row>
    <row r="48" spans="1:9" x14ac:dyDescent="0.25">
      <c r="B48" t="s">
        <v>76</v>
      </c>
      <c r="F48" s="10"/>
      <c r="G48" s="10"/>
      <c r="H48" s="10"/>
      <c r="I48" s="10"/>
    </row>
    <row r="49" spans="1:10" x14ac:dyDescent="0.25">
      <c r="D49" t="s">
        <v>81</v>
      </c>
      <c r="F49" s="10"/>
      <c r="G49" s="25" t="s">
        <v>84</v>
      </c>
      <c r="H49" t="s">
        <v>189</v>
      </c>
      <c r="J49" s="25" t="s">
        <v>87</v>
      </c>
    </row>
    <row r="50" spans="1:10" x14ac:dyDescent="0.25">
      <c r="D50" t="s">
        <v>77</v>
      </c>
      <c r="E50" t="s">
        <v>90</v>
      </c>
      <c r="G50" s="25" t="s">
        <v>85</v>
      </c>
      <c r="H50" s="10" t="s">
        <v>77</v>
      </c>
      <c r="J50" s="25" t="s">
        <v>88</v>
      </c>
    </row>
    <row r="51" spans="1:10" x14ac:dyDescent="0.25">
      <c r="D51" t="s">
        <v>82</v>
      </c>
      <c r="G51" s="10"/>
      <c r="H51" s="10"/>
      <c r="I51" s="10"/>
    </row>
    <row r="52" spans="1:10" x14ac:dyDescent="0.25">
      <c r="D52" t="s">
        <v>83</v>
      </c>
      <c r="G52" s="10"/>
      <c r="H52" s="10"/>
      <c r="I52" s="10" t="s">
        <v>86</v>
      </c>
    </row>
    <row r="53" spans="1:10" x14ac:dyDescent="0.25">
      <c r="F53" s="10"/>
      <c r="G53" s="10"/>
      <c r="H53" s="10"/>
      <c r="I53" s="10"/>
    </row>
    <row r="54" spans="1:10" x14ac:dyDescent="0.25">
      <c r="B54" t="s">
        <v>115</v>
      </c>
      <c r="F54" s="10"/>
      <c r="G54" s="10"/>
      <c r="H54" s="10"/>
      <c r="I54" s="10"/>
    </row>
    <row r="55" spans="1:10" x14ac:dyDescent="0.25">
      <c r="F55" s="10"/>
      <c r="G55" s="10"/>
      <c r="H55" s="10"/>
      <c r="I55" s="10"/>
    </row>
    <row r="56" spans="1:10" x14ac:dyDescent="0.25">
      <c r="A56" s="5" t="s">
        <v>32</v>
      </c>
      <c r="B56" s="20">
        <v>4239</v>
      </c>
      <c r="D56" t="s">
        <v>100</v>
      </c>
      <c r="F56" s="10"/>
      <c r="G56" s="10"/>
      <c r="H56" s="10"/>
      <c r="I56" s="10"/>
    </row>
    <row r="57" spans="1:10" x14ac:dyDescent="0.25">
      <c r="D57" t="s">
        <v>99</v>
      </c>
      <c r="F57" s="10"/>
      <c r="G57" s="10"/>
      <c r="H57" s="10"/>
      <c r="I57" s="10"/>
    </row>
    <row r="58" spans="1:10" x14ac:dyDescent="0.25">
      <c r="D58" t="s">
        <v>96</v>
      </c>
      <c r="F58" s="10"/>
      <c r="G58" s="10"/>
      <c r="H58" s="10"/>
      <c r="I58" s="10"/>
    </row>
    <row r="59" spans="1:10" x14ac:dyDescent="0.25">
      <c r="D59" t="s">
        <v>97</v>
      </c>
      <c r="F59" s="10"/>
      <c r="G59" s="10"/>
      <c r="H59" s="10"/>
      <c r="I59" s="10"/>
    </row>
    <row r="60" spans="1:10" x14ac:dyDescent="0.25">
      <c r="D60" t="s">
        <v>98</v>
      </c>
      <c r="F60" s="10"/>
      <c r="G60" s="10"/>
      <c r="H60" s="10"/>
      <c r="I60" s="10"/>
    </row>
    <row r="61" spans="1:10" x14ac:dyDescent="0.25">
      <c r="D61" t="s">
        <v>114</v>
      </c>
      <c r="F61" s="10"/>
      <c r="G61" s="10"/>
      <c r="H61" s="10"/>
      <c r="I61" s="10"/>
    </row>
    <row r="62" spans="1:10" x14ac:dyDescent="0.25">
      <c r="F62" s="10"/>
      <c r="G62" s="10"/>
      <c r="H62" s="10"/>
      <c r="I62" s="10"/>
    </row>
    <row r="63" spans="1:10" x14ac:dyDescent="0.25">
      <c r="A63" s="5" t="s">
        <v>34</v>
      </c>
      <c r="B63" s="20">
        <v>4242</v>
      </c>
      <c r="D63" t="s">
        <v>117</v>
      </c>
      <c r="F63" s="10"/>
      <c r="G63" s="10"/>
      <c r="H63" s="10"/>
      <c r="I63" s="10"/>
    </row>
    <row r="64" spans="1:10" x14ac:dyDescent="0.25">
      <c r="F64" s="10"/>
      <c r="G64" s="10"/>
      <c r="H64" s="10"/>
      <c r="I64" s="10"/>
    </row>
    <row r="65" spans="1:9" x14ac:dyDescent="0.25">
      <c r="A65" s="20" t="s">
        <v>91</v>
      </c>
      <c r="B65" s="20">
        <v>4246</v>
      </c>
      <c r="F65" s="10"/>
      <c r="G65" s="10"/>
      <c r="H65" s="10"/>
      <c r="I65" s="10"/>
    </row>
    <row r="66" spans="1:9" x14ac:dyDescent="0.25">
      <c r="D66" t="s">
        <v>77</v>
      </c>
      <c r="F66" s="10"/>
      <c r="G66" s="10"/>
      <c r="H66" s="10"/>
      <c r="I66" s="10"/>
    </row>
    <row r="67" spans="1:9" x14ac:dyDescent="0.25">
      <c r="D67" t="s">
        <v>102</v>
      </c>
      <c r="F67" s="10"/>
      <c r="G67" s="10"/>
      <c r="H67" s="10"/>
      <c r="I67" s="10"/>
    </row>
    <row r="68" spans="1:9" x14ac:dyDescent="0.25">
      <c r="F68" s="10"/>
      <c r="G68" s="10"/>
      <c r="H68" s="10"/>
      <c r="I68" s="10"/>
    </row>
    <row r="69" spans="1:9" x14ac:dyDescent="0.25">
      <c r="F69" s="10"/>
      <c r="G69" s="10"/>
      <c r="H69" s="10"/>
      <c r="I69" s="10"/>
    </row>
    <row r="70" spans="1:9" x14ac:dyDescent="0.25">
      <c r="F70" s="10"/>
      <c r="G70" s="10"/>
      <c r="H70" s="10"/>
      <c r="I70" s="10"/>
    </row>
    <row r="71" spans="1:9" x14ac:dyDescent="0.25">
      <c r="A71" s="5" t="s">
        <v>43</v>
      </c>
      <c r="B71" s="20">
        <v>4265</v>
      </c>
      <c r="F71" s="10"/>
      <c r="G71" s="10"/>
      <c r="H71" s="10"/>
      <c r="I71" s="10"/>
    </row>
    <row r="72" spans="1:9" x14ac:dyDescent="0.25">
      <c r="D72" t="s">
        <v>103</v>
      </c>
      <c r="F72" s="10"/>
      <c r="G72" s="10"/>
      <c r="H72" s="10"/>
      <c r="I72" s="10"/>
    </row>
    <row r="73" spans="1:9" x14ac:dyDescent="0.25">
      <c r="F73" s="10"/>
      <c r="G73" s="10"/>
      <c r="H73" s="10"/>
      <c r="I73" s="10"/>
    </row>
    <row r="74" spans="1:9" x14ac:dyDescent="0.25">
      <c r="F74" s="10"/>
      <c r="G74" s="10"/>
      <c r="H74" s="10"/>
      <c r="I74" s="10"/>
    </row>
    <row r="75" spans="1:9" x14ac:dyDescent="0.25">
      <c r="F75" s="10"/>
      <c r="G75" s="10"/>
      <c r="H75" s="10"/>
      <c r="I75" s="10"/>
    </row>
    <row r="76" spans="1:9" x14ac:dyDescent="0.25">
      <c r="A76" s="20" t="s">
        <v>105</v>
      </c>
      <c r="B76" s="20" t="s">
        <v>104</v>
      </c>
      <c r="F76" s="10"/>
      <c r="G76" s="10" t="s">
        <v>190</v>
      </c>
      <c r="H76" s="10"/>
      <c r="I76" s="10"/>
    </row>
    <row r="77" spans="1:9" x14ac:dyDescent="0.25">
      <c r="F77" s="10"/>
      <c r="G77" s="10" t="s">
        <v>191</v>
      </c>
      <c r="H77" s="10"/>
      <c r="I77" s="10"/>
    </row>
    <row r="78" spans="1:9" x14ac:dyDescent="0.25">
      <c r="F78" s="10"/>
      <c r="G78" s="10" t="s">
        <v>195</v>
      </c>
      <c r="H78" s="10"/>
      <c r="I78" s="10"/>
    </row>
    <row r="79" spans="1:9" x14ac:dyDescent="0.25">
      <c r="F79" s="10"/>
      <c r="G79" s="10"/>
      <c r="H79" s="10"/>
      <c r="I79" s="10"/>
    </row>
    <row r="80" spans="1:9" x14ac:dyDescent="0.25">
      <c r="E80">
        <v>0</v>
      </c>
      <c r="F80" s="10"/>
      <c r="G80" s="10"/>
      <c r="H80" s="10"/>
      <c r="I80" s="10"/>
    </row>
    <row r="81" spans="6:9" x14ac:dyDescent="0.25">
      <c r="F81" s="10"/>
      <c r="G81" s="10"/>
      <c r="H81" s="10"/>
      <c r="I81" s="10"/>
    </row>
    <row r="82" spans="6:9" x14ac:dyDescent="0.25">
      <c r="F82" s="10"/>
      <c r="G82" s="10"/>
      <c r="H82" s="10"/>
      <c r="I82" s="10"/>
    </row>
    <row r="83" spans="6:9" x14ac:dyDescent="0.25">
      <c r="F83" s="10"/>
      <c r="G83" s="10"/>
      <c r="H83" s="10"/>
      <c r="I83" s="10"/>
    </row>
    <row r="84" spans="6:9" x14ac:dyDescent="0.25">
      <c r="F84" s="10"/>
      <c r="G84" s="10"/>
      <c r="H84" s="10"/>
      <c r="I84" s="10"/>
    </row>
    <row r="85" spans="6:9" x14ac:dyDescent="0.25">
      <c r="F85" s="10"/>
      <c r="G85" s="10"/>
      <c r="H85" s="10"/>
      <c r="I85" s="10"/>
    </row>
    <row r="86" spans="6:9" x14ac:dyDescent="0.25">
      <c r="F86" s="10"/>
      <c r="G86" s="10"/>
      <c r="H86" s="10"/>
      <c r="I86" s="10"/>
    </row>
    <row r="87" spans="6:9" x14ac:dyDescent="0.25">
      <c r="F87" s="10"/>
      <c r="G87" s="10"/>
      <c r="H87" s="10"/>
      <c r="I87" s="10"/>
    </row>
    <row r="88" spans="6:9" x14ac:dyDescent="0.25">
      <c r="F88" s="10"/>
      <c r="G88" s="10"/>
      <c r="H88" s="10"/>
      <c r="I88" s="10"/>
    </row>
    <row r="89" spans="6:9" x14ac:dyDescent="0.25">
      <c r="F89" s="10"/>
      <c r="G89" s="10"/>
      <c r="H89" s="10"/>
      <c r="I89" s="10"/>
    </row>
    <row r="90" spans="6:9" x14ac:dyDescent="0.25">
      <c r="F90" s="10"/>
      <c r="G90" s="10"/>
      <c r="H90" s="10"/>
      <c r="I90" s="10"/>
    </row>
    <row r="91" spans="6:9" x14ac:dyDescent="0.25">
      <c r="F91" s="10"/>
      <c r="G91" s="10"/>
      <c r="H91" s="10"/>
      <c r="I91" s="10"/>
    </row>
    <row r="92" spans="6:9" x14ac:dyDescent="0.25">
      <c r="F92" s="10"/>
      <c r="G92" s="10"/>
      <c r="H92" s="10"/>
      <c r="I92" s="10"/>
    </row>
    <row r="93" spans="6:9" x14ac:dyDescent="0.25">
      <c r="F93" s="10"/>
      <c r="G93" s="10"/>
      <c r="H93" s="10"/>
      <c r="I93" s="10"/>
    </row>
    <row r="94" spans="6:9" x14ac:dyDescent="0.25">
      <c r="F94" s="10"/>
      <c r="G94" s="10"/>
      <c r="H94" s="10"/>
      <c r="I94" s="10"/>
    </row>
    <row r="95" spans="6:9" x14ac:dyDescent="0.25">
      <c r="F95" s="10"/>
      <c r="G95" s="10"/>
      <c r="H95" s="10"/>
      <c r="I95" s="10"/>
    </row>
    <row r="96" spans="6:9" x14ac:dyDescent="0.25">
      <c r="F96" s="10"/>
      <c r="G96" s="10"/>
      <c r="H96" s="10"/>
      <c r="I96" s="10"/>
    </row>
    <row r="97" spans="6:9" x14ac:dyDescent="0.25">
      <c r="F97" s="10"/>
      <c r="G97" s="10"/>
      <c r="H97" s="10"/>
      <c r="I97" s="10"/>
    </row>
    <row r="98" spans="6:9" x14ac:dyDescent="0.25">
      <c r="F98" s="10"/>
      <c r="G98" s="10"/>
      <c r="H98" s="10"/>
      <c r="I98" s="10"/>
    </row>
    <row r="99" spans="6:9" x14ac:dyDescent="0.25">
      <c r="F99" s="10"/>
      <c r="G99" s="10"/>
      <c r="H99" s="10"/>
      <c r="I99" s="10"/>
    </row>
    <row r="100" spans="6:9" x14ac:dyDescent="0.25">
      <c r="F100" s="10"/>
      <c r="G100" s="10"/>
      <c r="H100" s="10"/>
      <c r="I100" s="10"/>
    </row>
    <row r="101" spans="6:9" x14ac:dyDescent="0.25">
      <c r="F101" s="10"/>
      <c r="G101" s="10"/>
      <c r="H101" s="10"/>
      <c r="I101" s="10"/>
    </row>
    <row r="102" spans="6:9" x14ac:dyDescent="0.25">
      <c r="F102" s="10"/>
      <c r="G102" s="10"/>
      <c r="H102" s="10"/>
      <c r="I102" s="10"/>
    </row>
    <row r="103" spans="6:9" x14ac:dyDescent="0.25">
      <c r="F103" s="10"/>
      <c r="G103" s="10"/>
      <c r="H103" s="10"/>
      <c r="I103" s="10"/>
    </row>
    <row r="104" spans="6:9" x14ac:dyDescent="0.25">
      <c r="F104" s="10"/>
      <c r="G104" s="10"/>
      <c r="H104" s="10"/>
      <c r="I104" s="10"/>
    </row>
    <row r="105" spans="6:9" x14ac:dyDescent="0.25">
      <c r="F105" s="10"/>
      <c r="G105" s="10"/>
      <c r="H105" s="10"/>
      <c r="I105" s="10"/>
    </row>
    <row r="106" spans="6:9" x14ac:dyDescent="0.25">
      <c r="F106" s="10"/>
      <c r="G106" s="10"/>
      <c r="H106" s="10"/>
      <c r="I106" s="10"/>
    </row>
    <row r="107" spans="6:9" x14ac:dyDescent="0.25">
      <c r="F107" s="10"/>
      <c r="G107" s="10"/>
      <c r="H107" s="10"/>
      <c r="I107" s="10"/>
    </row>
    <row r="108" spans="6:9" x14ac:dyDescent="0.25">
      <c r="F108" s="10"/>
      <c r="G108" s="10"/>
      <c r="H108" s="10"/>
      <c r="I108" s="10"/>
    </row>
    <row r="109" spans="6:9" x14ac:dyDescent="0.25">
      <c r="F109" s="10"/>
      <c r="G109" s="10"/>
      <c r="H109" s="10"/>
      <c r="I109" s="10"/>
    </row>
    <row r="110" spans="6:9" x14ac:dyDescent="0.25">
      <c r="F110" s="10"/>
      <c r="G110" s="10"/>
      <c r="H110" s="10"/>
      <c r="I110" s="10"/>
    </row>
    <row r="111" spans="6:9" x14ac:dyDescent="0.25">
      <c r="F111" s="10"/>
      <c r="G111" s="10"/>
      <c r="H111" s="10"/>
      <c r="I111" s="10"/>
    </row>
    <row r="112" spans="6:9" x14ac:dyDescent="0.25">
      <c r="F112" s="10"/>
      <c r="G112" s="10"/>
      <c r="H112" s="10"/>
      <c r="I112" s="10"/>
    </row>
    <row r="113" spans="6:9" x14ac:dyDescent="0.25">
      <c r="F113" s="10"/>
      <c r="G113" s="10"/>
      <c r="H113" s="10"/>
      <c r="I113" s="10"/>
    </row>
    <row r="114" spans="6:9" x14ac:dyDescent="0.25">
      <c r="F114" s="10"/>
      <c r="G114" s="10"/>
      <c r="H114" s="10"/>
      <c r="I114" s="10"/>
    </row>
    <row r="115" spans="6:9" x14ac:dyDescent="0.25">
      <c r="F115" s="10"/>
      <c r="G115" s="10"/>
      <c r="H115" s="10"/>
      <c r="I115" s="10"/>
    </row>
    <row r="116" spans="6:9" x14ac:dyDescent="0.25">
      <c r="F116" s="10"/>
      <c r="G116" s="10"/>
      <c r="H116" s="10"/>
      <c r="I116" s="10"/>
    </row>
    <row r="117" spans="6:9" x14ac:dyDescent="0.25">
      <c r="F117" s="10"/>
      <c r="G117" s="10"/>
      <c r="H117" s="10"/>
      <c r="I117" s="10"/>
    </row>
    <row r="118" spans="6:9" x14ac:dyDescent="0.25">
      <c r="F118" s="10"/>
      <c r="G118" s="10"/>
      <c r="H118" s="10"/>
      <c r="I118" s="10"/>
    </row>
    <row r="119" spans="6:9" x14ac:dyDescent="0.25">
      <c r="F119" s="10"/>
      <c r="G119" s="10"/>
      <c r="H119" s="10"/>
      <c r="I119" s="10"/>
    </row>
    <row r="120" spans="6:9" x14ac:dyDescent="0.25">
      <c r="F120" s="10"/>
      <c r="G120" s="10"/>
      <c r="H120" s="10"/>
      <c r="I120" s="10"/>
    </row>
    <row r="121" spans="6:9" x14ac:dyDescent="0.25">
      <c r="F121" s="10"/>
      <c r="G121" s="10"/>
      <c r="H121" s="10"/>
      <c r="I121" s="10"/>
    </row>
    <row r="122" spans="6:9" x14ac:dyDescent="0.25">
      <c r="F122" s="10"/>
      <c r="G122" s="10"/>
      <c r="H122" s="10"/>
      <c r="I122" s="10"/>
    </row>
    <row r="123" spans="6:9" x14ac:dyDescent="0.25">
      <c r="F123" s="10"/>
      <c r="G123" s="10"/>
      <c r="H123" s="10"/>
      <c r="I123" s="10"/>
    </row>
    <row r="124" spans="6:9" x14ac:dyDescent="0.25">
      <c r="F124" s="10"/>
      <c r="G124" s="10"/>
      <c r="H124" s="10"/>
      <c r="I124" s="10"/>
    </row>
    <row r="125" spans="6:9" x14ac:dyDescent="0.25">
      <c r="F125" s="10"/>
      <c r="G125" s="10"/>
      <c r="H125" s="10"/>
      <c r="I125" s="10"/>
    </row>
    <row r="126" spans="6:9" x14ac:dyDescent="0.25">
      <c r="F126" s="10"/>
      <c r="G126" s="10"/>
      <c r="H126" s="10"/>
      <c r="I126" s="10"/>
    </row>
    <row r="127" spans="6:9" x14ac:dyDescent="0.25">
      <c r="F127" s="10"/>
      <c r="G127" s="10"/>
      <c r="H127" s="10"/>
      <c r="I127" s="10"/>
    </row>
    <row r="128" spans="6:9" x14ac:dyDescent="0.25">
      <c r="F128" s="10"/>
      <c r="G128" s="10"/>
      <c r="H128" s="10"/>
      <c r="I128" s="10"/>
    </row>
    <row r="129" spans="6:9" x14ac:dyDescent="0.25">
      <c r="F129" s="10"/>
      <c r="G129" s="10"/>
      <c r="H129" s="10"/>
      <c r="I129" s="10"/>
    </row>
    <row r="130" spans="6:9" x14ac:dyDescent="0.25">
      <c r="F130" s="10"/>
      <c r="G130" s="10"/>
      <c r="H130" s="10"/>
      <c r="I130" s="10"/>
    </row>
    <row r="131" spans="6:9" x14ac:dyDescent="0.25">
      <c r="F131" s="10"/>
      <c r="G131" s="10"/>
      <c r="H131" s="10"/>
      <c r="I131" s="10"/>
    </row>
    <row r="132" spans="6:9" x14ac:dyDescent="0.25">
      <c r="F132" s="10"/>
      <c r="G132" s="10"/>
      <c r="H132" s="10"/>
      <c r="I132" s="10"/>
    </row>
    <row r="133" spans="6:9" x14ac:dyDescent="0.25">
      <c r="F133" s="10"/>
      <c r="G133" s="10"/>
      <c r="H133" s="10"/>
      <c r="I133" s="10"/>
    </row>
    <row r="134" spans="6:9" x14ac:dyDescent="0.25">
      <c r="F134" s="10"/>
      <c r="G134" s="10"/>
      <c r="H134" s="10"/>
      <c r="I134" s="10"/>
    </row>
    <row r="135" spans="6:9" x14ac:dyDescent="0.25">
      <c r="F135" s="10"/>
      <c r="G135" s="10"/>
      <c r="H135" s="10"/>
      <c r="I135" s="10"/>
    </row>
    <row r="136" spans="6:9" x14ac:dyDescent="0.25">
      <c r="F136" s="10"/>
      <c r="G136" s="10"/>
      <c r="H136" s="10"/>
      <c r="I136" s="10"/>
    </row>
    <row r="137" spans="6:9" x14ac:dyDescent="0.25">
      <c r="F137" s="10"/>
      <c r="G137" s="10"/>
      <c r="H137" s="10"/>
      <c r="I137" s="10"/>
    </row>
    <row r="138" spans="6:9" x14ac:dyDescent="0.25">
      <c r="F138" s="10"/>
      <c r="G138" s="10"/>
      <c r="H138" s="10"/>
      <c r="I138" s="10"/>
    </row>
    <row r="139" spans="6:9" x14ac:dyDescent="0.25">
      <c r="F139" s="10"/>
      <c r="G139" s="10"/>
      <c r="H139" s="10"/>
      <c r="I139" s="10"/>
    </row>
    <row r="140" spans="6:9" x14ac:dyDescent="0.25">
      <c r="F140" s="10"/>
      <c r="G140" s="10"/>
      <c r="H140" s="10"/>
      <c r="I140" s="10"/>
    </row>
    <row r="141" spans="6:9" x14ac:dyDescent="0.25">
      <c r="F141" s="10"/>
      <c r="G141" s="10"/>
      <c r="H141" s="10"/>
      <c r="I141" s="10"/>
    </row>
    <row r="142" spans="6:9" x14ac:dyDescent="0.25">
      <c r="F142" s="10"/>
      <c r="G142" s="10"/>
      <c r="H142" s="10"/>
      <c r="I142" s="10"/>
    </row>
    <row r="143" spans="6:9" x14ac:dyDescent="0.25">
      <c r="F143" s="10"/>
      <c r="G143" s="10"/>
      <c r="H143" s="10"/>
      <c r="I143" s="10"/>
    </row>
    <row r="144" spans="6:9" x14ac:dyDescent="0.25">
      <c r="F144" s="10"/>
      <c r="G144" s="10"/>
      <c r="H144" s="10"/>
      <c r="I144" s="10"/>
    </row>
    <row r="145" spans="6:9" x14ac:dyDescent="0.25">
      <c r="F145" s="10"/>
      <c r="G145" s="10"/>
      <c r="H145" s="10"/>
      <c r="I145" s="10"/>
    </row>
    <row r="146" spans="6:9" x14ac:dyDescent="0.25">
      <c r="F146" s="10"/>
      <c r="G146" s="10"/>
      <c r="H146" s="10"/>
      <c r="I146" s="10"/>
    </row>
    <row r="147" spans="6:9" x14ac:dyDescent="0.25">
      <c r="F147" s="10"/>
      <c r="G147" s="10"/>
      <c r="H147" s="10"/>
      <c r="I147" s="10"/>
    </row>
    <row r="148" spans="6:9" x14ac:dyDescent="0.25">
      <c r="F148" s="10"/>
      <c r="G148" s="10"/>
      <c r="H148" s="10"/>
      <c r="I148" s="10"/>
    </row>
    <row r="149" spans="6:9" x14ac:dyDescent="0.25">
      <c r="F149" s="10"/>
      <c r="G149" s="10"/>
      <c r="H149" s="10"/>
      <c r="I149" s="10"/>
    </row>
    <row r="150" spans="6:9" x14ac:dyDescent="0.25">
      <c r="F150" s="10"/>
      <c r="G150" s="10"/>
      <c r="H150" s="10"/>
      <c r="I150" s="10"/>
    </row>
    <row r="151" spans="6:9" x14ac:dyDescent="0.25">
      <c r="F151" s="10"/>
      <c r="G151" s="10"/>
      <c r="H151" s="10"/>
      <c r="I151" s="10"/>
    </row>
    <row r="152" spans="6:9" x14ac:dyDescent="0.25">
      <c r="F152" s="10"/>
      <c r="G152" s="10"/>
      <c r="H152" s="10"/>
      <c r="I152" s="10"/>
    </row>
    <row r="153" spans="6:9" x14ac:dyDescent="0.25">
      <c r="F153" s="10"/>
      <c r="G153" s="10"/>
      <c r="H153" s="10"/>
      <c r="I153" s="10"/>
    </row>
    <row r="154" spans="6:9" x14ac:dyDescent="0.25">
      <c r="F154" s="10"/>
      <c r="G154" s="10"/>
      <c r="H154" s="10"/>
      <c r="I154" s="10"/>
    </row>
    <row r="155" spans="6:9" x14ac:dyDescent="0.25">
      <c r="F155" s="10"/>
      <c r="G155" s="10"/>
      <c r="H155" s="10"/>
      <c r="I155" s="10"/>
    </row>
    <row r="156" spans="6:9" x14ac:dyDescent="0.25">
      <c r="F156" s="10"/>
      <c r="G156" s="10"/>
      <c r="H156" s="10"/>
      <c r="I156" s="10"/>
    </row>
    <row r="157" spans="6:9" x14ac:dyDescent="0.25">
      <c r="F157" s="10"/>
      <c r="G157" s="10"/>
      <c r="H157" s="10"/>
      <c r="I157" s="10"/>
    </row>
    <row r="158" spans="6:9" x14ac:dyDescent="0.25">
      <c r="F158" s="10"/>
      <c r="G158" s="10"/>
      <c r="H158" s="10"/>
      <c r="I158" s="10"/>
    </row>
    <row r="159" spans="6:9" x14ac:dyDescent="0.25">
      <c r="F159" s="10"/>
      <c r="G159" s="10"/>
      <c r="H159" s="10"/>
      <c r="I159" s="10"/>
    </row>
    <row r="160" spans="6:9" x14ac:dyDescent="0.25">
      <c r="F160" s="10"/>
      <c r="G160" s="10"/>
      <c r="H160" s="10"/>
      <c r="I160" s="10"/>
    </row>
    <row r="161" spans="6:9" x14ac:dyDescent="0.25">
      <c r="F161" s="10"/>
      <c r="G161" s="10"/>
      <c r="H161" s="10"/>
      <c r="I161" s="10"/>
    </row>
    <row r="162" spans="6:9" x14ac:dyDescent="0.25">
      <c r="F162" s="10"/>
      <c r="G162" s="10"/>
      <c r="H162" s="10"/>
      <c r="I162" s="10"/>
    </row>
    <row r="163" spans="6:9" x14ac:dyDescent="0.25">
      <c r="F163" s="10"/>
      <c r="G163" s="10"/>
      <c r="H163" s="10"/>
      <c r="I163" s="10"/>
    </row>
    <row r="164" spans="6:9" x14ac:dyDescent="0.25">
      <c r="F164" s="10"/>
      <c r="G164" s="10"/>
      <c r="H164" s="10"/>
      <c r="I164" s="10"/>
    </row>
    <row r="165" spans="6:9" x14ac:dyDescent="0.25">
      <c r="F165" s="10"/>
      <c r="G165" s="10"/>
      <c r="H165" s="10"/>
      <c r="I165" s="10"/>
    </row>
    <row r="166" spans="6:9" x14ac:dyDescent="0.25">
      <c r="F166" s="10"/>
      <c r="G166" s="10"/>
      <c r="H166" s="10"/>
      <c r="I166" s="10"/>
    </row>
    <row r="167" spans="6:9" x14ac:dyDescent="0.25">
      <c r="F167" s="10"/>
      <c r="G167" s="10"/>
      <c r="H167" s="10"/>
      <c r="I167" s="10"/>
    </row>
    <row r="168" spans="6:9" x14ac:dyDescent="0.25">
      <c r="F168" s="10"/>
      <c r="G168" s="10"/>
      <c r="H168" s="10"/>
      <c r="I168" s="10"/>
    </row>
    <row r="169" spans="6:9" x14ac:dyDescent="0.25">
      <c r="F169" s="10"/>
      <c r="G169" s="10"/>
      <c r="H169" s="10"/>
      <c r="I169" s="10"/>
    </row>
    <row r="170" spans="6:9" x14ac:dyDescent="0.25">
      <c r="F170" s="10"/>
      <c r="G170" s="10"/>
      <c r="H170" s="10"/>
      <c r="I170" s="10"/>
    </row>
    <row r="171" spans="6:9" x14ac:dyDescent="0.25">
      <c r="F171" s="10"/>
      <c r="G171" s="10"/>
      <c r="H171" s="10"/>
      <c r="I171" s="10"/>
    </row>
    <row r="172" spans="6:9" x14ac:dyDescent="0.25">
      <c r="F172" s="10"/>
      <c r="G172" s="10"/>
      <c r="H172" s="10"/>
      <c r="I172" s="10"/>
    </row>
    <row r="173" spans="6:9" x14ac:dyDescent="0.25">
      <c r="F173" s="10"/>
      <c r="G173" s="10"/>
      <c r="H173" s="10"/>
      <c r="I173" s="10"/>
    </row>
    <row r="174" spans="6:9" x14ac:dyDescent="0.25">
      <c r="F174" s="10"/>
      <c r="G174" s="10"/>
      <c r="H174" s="10"/>
      <c r="I174" s="10"/>
    </row>
    <row r="175" spans="6:9" x14ac:dyDescent="0.25">
      <c r="F175" s="10"/>
      <c r="G175" s="10"/>
      <c r="H175" s="10"/>
      <c r="I175" s="10"/>
    </row>
    <row r="176" spans="6:9" x14ac:dyDescent="0.25">
      <c r="F176" s="10"/>
      <c r="G176" s="10"/>
      <c r="H176" s="10"/>
      <c r="I176" s="10"/>
    </row>
    <row r="177" spans="6:9" x14ac:dyDescent="0.25">
      <c r="F177" s="10"/>
      <c r="G177" s="10"/>
      <c r="H177" s="10"/>
      <c r="I177" s="10"/>
    </row>
    <row r="178" spans="6:9" x14ac:dyDescent="0.25">
      <c r="F178" s="10"/>
      <c r="G178" s="10"/>
      <c r="H178" s="10"/>
      <c r="I178" s="10"/>
    </row>
    <row r="179" spans="6:9" x14ac:dyDescent="0.25">
      <c r="F179" s="10"/>
      <c r="G179" s="10"/>
      <c r="H179" s="10"/>
      <c r="I179" s="10"/>
    </row>
    <row r="180" spans="6:9" x14ac:dyDescent="0.25">
      <c r="F180" s="10"/>
      <c r="G180" s="10"/>
      <c r="H180" s="10"/>
      <c r="I180" s="10"/>
    </row>
    <row r="181" spans="6:9" x14ac:dyDescent="0.25">
      <c r="F181" s="10"/>
      <c r="G181" s="10"/>
      <c r="H181" s="10"/>
      <c r="I181" s="10"/>
    </row>
    <row r="182" spans="6:9" x14ac:dyDescent="0.25">
      <c r="F182" s="10"/>
      <c r="G182" s="10"/>
      <c r="H182" s="10"/>
      <c r="I182" s="10"/>
    </row>
    <row r="183" spans="6:9" x14ac:dyDescent="0.25">
      <c r="F183" s="10"/>
      <c r="G183" s="10"/>
      <c r="H183" s="10"/>
      <c r="I183" s="10"/>
    </row>
    <row r="184" spans="6:9" x14ac:dyDescent="0.25">
      <c r="F184" s="10"/>
      <c r="G184" s="10"/>
      <c r="H184" s="10"/>
      <c r="I184" s="10"/>
    </row>
    <row r="185" spans="6:9" x14ac:dyDescent="0.25">
      <c r="F185" s="10"/>
      <c r="G185" s="10"/>
      <c r="H185" s="10"/>
      <c r="I185" s="10"/>
    </row>
    <row r="186" spans="6:9" x14ac:dyDescent="0.25">
      <c r="F186" s="10"/>
      <c r="G186" s="10"/>
      <c r="H186" s="10"/>
      <c r="I186" s="10"/>
    </row>
    <row r="187" spans="6:9" x14ac:dyDescent="0.25">
      <c r="F187" s="10"/>
      <c r="G187" s="10"/>
      <c r="H187" s="10"/>
      <c r="I187" s="10"/>
    </row>
    <row r="188" spans="6:9" x14ac:dyDescent="0.25">
      <c r="F188" s="10"/>
      <c r="G188" s="10"/>
      <c r="H188" s="10"/>
      <c r="I188" s="10"/>
    </row>
    <row r="189" spans="6:9" x14ac:dyDescent="0.25">
      <c r="F189" s="10"/>
      <c r="G189" s="10"/>
      <c r="H189" s="10"/>
      <c r="I189" s="10"/>
    </row>
    <row r="190" spans="6:9" x14ac:dyDescent="0.25">
      <c r="F190" s="10"/>
      <c r="G190" s="10"/>
      <c r="H190" s="10"/>
      <c r="I190" s="10"/>
    </row>
    <row r="191" spans="6:9" x14ac:dyDescent="0.25">
      <c r="F191" s="10"/>
      <c r="G191" s="10"/>
      <c r="H191" s="10"/>
      <c r="I191" s="10"/>
    </row>
    <row r="192" spans="6:9" x14ac:dyDescent="0.25">
      <c r="F192" s="10"/>
      <c r="G192" s="10"/>
      <c r="H192" s="10"/>
      <c r="I192" s="10"/>
    </row>
    <row r="193" spans="6:9" x14ac:dyDescent="0.25">
      <c r="F193" s="10"/>
      <c r="G193" s="10"/>
      <c r="H193" s="10"/>
      <c r="I193" s="10"/>
    </row>
    <row r="194" spans="6:9" x14ac:dyDescent="0.25">
      <c r="F194" s="10"/>
      <c r="G194" s="10"/>
      <c r="H194" s="10"/>
      <c r="I194" s="10"/>
    </row>
    <row r="195" spans="6:9" x14ac:dyDescent="0.25">
      <c r="F195" s="10"/>
      <c r="G195" s="10"/>
      <c r="H195" s="10"/>
      <c r="I195" s="10"/>
    </row>
    <row r="196" spans="6:9" x14ac:dyDescent="0.25">
      <c r="F196" s="10"/>
      <c r="G196" s="10"/>
      <c r="H196" s="10"/>
      <c r="I196" s="10"/>
    </row>
    <row r="197" spans="6:9" x14ac:dyDescent="0.25">
      <c r="F197" s="10"/>
      <c r="G197" s="10"/>
      <c r="H197" s="10"/>
      <c r="I197" s="10"/>
    </row>
    <row r="198" spans="6:9" x14ac:dyDescent="0.25">
      <c r="F198" s="10"/>
      <c r="G198" s="10"/>
      <c r="H198" s="10"/>
      <c r="I198" s="10"/>
    </row>
    <row r="199" spans="6:9" x14ac:dyDescent="0.25">
      <c r="F199" s="10"/>
      <c r="G199" s="10"/>
      <c r="H199" s="10"/>
      <c r="I199" s="10"/>
    </row>
    <row r="200" spans="6:9" x14ac:dyDescent="0.25">
      <c r="F200" s="10"/>
      <c r="G200" s="10"/>
      <c r="H200" s="10"/>
      <c r="I200" s="10"/>
    </row>
    <row r="201" spans="6:9" x14ac:dyDescent="0.25">
      <c r="F201" s="10"/>
      <c r="G201" s="10"/>
      <c r="H201" s="10"/>
      <c r="I201" s="10"/>
    </row>
    <row r="202" spans="6:9" x14ac:dyDescent="0.25">
      <c r="F202" s="10"/>
      <c r="G202" s="10"/>
      <c r="H202" s="10"/>
      <c r="I202" s="10"/>
    </row>
    <row r="203" spans="6:9" x14ac:dyDescent="0.25">
      <c r="F203" s="10"/>
      <c r="G203" s="10"/>
      <c r="H203" s="10"/>
      <c r="I203" s="10"/>
    </row>
    <row r="204" spans="6:9" x14ac:dyDescent="0.25">
      <c r="F204" s="10"/>
      <c r="G204" s="10"/>
      <c r="H204" s="10"/>
      <c r="I204" s="10"/>
    </row>
    <row r="205" spans="6:9" x14ac:dyDescent="0.25">
      <c r="F205" s="10"/>
      <c r="G205" s="10"/>
      <c r="H205" s="10"/>
      <c r="I205" s="10"/>
    </row>
    <row r="206" spans="6:9" x14ac:dyDescent="0.25">
      <c r="F206" s="10"/>
      <c r="G206" s="10"/>
      <c r="H206" s="10"/>
      <c r="I206" s="10"/>
    </row>
    <row r="207" spans="6:9" x14ac:dyDescent="0.25">
      <c r="F207" s="10"/>
      <c r="G207" s="10"/>
      <c r="H207" s="10"/>
      <c r="I207" s="10"/>
    </row>
    <row r="208" spans="6:9" x14ac:dyDescent="0.25">
      <c r="F208" s="10"/>
      <c r="G208" s="10"/>
      <c r="H208" s="10"/>
      <c r="I208" s="10"/>
    </row>
    <row r="209" spans="6:9" x14ac:dyDescent="0.25">
      <c r="F209" s="10"/>
      <c r="G209" s="10"/>
      <c r="H209" s="10"/>
      <c r="I209" s="10"/>
    </row>
    <row r="210" spans="6:9" x14ac:dyDescent="0.25">
      <c r="F210" s="10"/>
      <c r="G210" s="10"/>
      <c r="H210" s="10"/>
      <c r="I210" s="10"/>
    </row>
    <row r="211" spans="6:9" x14ac:dyDescent="0.25">
      <c r="F211" s="10"/>
      <c r="G211" s="10"/>
      <c r="H211" s="10"/>
      <c r="I211" s="10"/>
    </row>
    <row r="212" spans="6:9" x14ac:dyDescent="0.25">
      <c r="F212" s="10"/>
      <c r="G212" s="10"/>
      <c r="H212" s="10"/>
      <c r="I212" s="10"/>
    </row>
    <row r="213" spans="6:9" x14ac:dyDescent="0.25">
      <c r="F213" s="10"/>
      <c r="G213" s="10"/>
      <c r="H213" s="10"/>
      <c r="I213" s="10"/>
    </row>
    <row r="214" spans="6:9" x14ac:dyDescent="0.25">
      <c r="F214" s="10"/>
      <c r="G214" s="10"/>
      <c r="H214" s="10"/>
      <c r="I214" s="10"/>
    </row>
    <row r="215" spans="6:9" x14ac:dyDescent="0.25">
      <c r="F215" s="10"/>
      <c r="G215" s="10"/>
      <c r="H215" s="10"/>
      <c r="I215" s="10"/>
    </row>
    <row r="216" spans="6:9" x14ac:dyDescent="0.25">
      <c r="F216" s="10"/>
      <c r="G216" s="10"/>
      <c r="H216" s="10"/>
      <c r="I216" s="10"/>
    </row>
    <row r="217" spans="6:9" x14ac:dyDescent="0.25">
      <c r="F217" s="10"/>
      <c r="G217" s="10"/>
      <c r="H217" s="10"/>
      <c r="I217" s="10"/>
    </row>
    <row r="218" spans="6:9" x14ac:dyDescent="0.25">
      <c r="F218" s="10"/>
      <c r="G218" s="10"/>
      <c r="H218" s="10"/>
      <c r="I218" s="10"/>
    </row>
    <row r="219" spans="6:9" x14ac:dyDescent="0.25">
      <c r="F219" s="10"/>
      <c r="G219" s="10"/>
      <c r="H219" s="10"/>
      <c r="I219" s="10"/>
    </row>
    <row r="220" spans="6:9" x14ac:dyDescent="0.25">
      <c r="F220" s="10"/>
      <c r="G220" s="10"/>
      <c r="H220" s="10"/>
      <c r="I220" s="10"/>
    </row>
    <row r="221" spans="6:9" x14ac:dyDescent="0.25">
      <c r="F221" s="10"/>
      <c r="G221" s="10"/>
      <c r="H221" s="10"/>
      <c r="I221" s="10"/>
    </row>
    <row r="222" spans="6:9" x14ac:dyDescent="0.25">
      <c r="F222" s="10"/>
      <c r="G222" s="10"/>
      <c r="H222" s="10"/>
      <c r="I222" s="10"/>
    </row>
    <row r="223" spans="6:9" x14ac:dyDescent="0.25">
      <c r="F223" s="10"/>
      <c r="G223" s="10"/>
      <c r="H223" s="10"/>
      <c r="I223" s="10"/>
    </row>
    <row r="224" spans="6:9" x14ac:dyDescent="0.25">
      <c r="F224" s="10"/>
      <c r="G224" s="10"/>
      <c r="H224" s="10"/>
      <c r="I224" s="10"/>
    </row>
    <row r="225" spans="6:9" x14ac:dyDescent="0.25">
      <c r="F225" s="10"/>
      <c r="G225" s="10"/>
      <c r="H225" s="10"/>
      <c r="I225" s="10"/>
    </row>
    <row r="226" spans="6:9" x14ac:dyDescent="0.25">
      <c r="F226" s="10"/>
      <c r="G226" s="10"/>
      <c r="H226" s="10"/>
      <c r="I226" s="10"/>
    </row>
    <row r="227" spans="6:9" x14ac:dyDescent="0.25">
      <c r="F227" s="10"/>
      <c r="G227" s="10"/>
      <c r="H227" s="10"/>
      <c r="I227" s="10"/>
    </row>
    <row r="228" spans="6:9" x14ac:dyDescent="0.25">
      <c r="F228" s="10"/>
      <c r="G228" s="10"/>
      <c r="H228" s="10"/>
      <c r="I228" s="10"/>
    </row>
    <row r="229" spans="6:9" x14ac:dyDescent="0.25">
      <c r="F229" s="10"/>
      <c r="G229" s="10"/>
      <c r="H229" s="10"/>
      <c r="I229" s="10"/>
    </row>
    <row r="230" spans="6:9" x14ac:dyDescent="0.25">
      <c r="F230" s="10"/>
      <c r="G230" s="10"/>
      <c r="H230" s="10"/>
      <c r="I230" s="10"/>
    </row>
    <row r="231" spans="6:9" x14ac:dyDescent="0.25">
      <c r="F231" s="10"/>
      <c r="G231" s="10"/>
      <c r="H231" s="10"/>
      <c r="I231" s="10"/>
    </row>
    <row r="232" spans="6:9" x14ac:dyDescent="0.25">
      <c r="F232" s="10"/>
      <c r="G232" s="10"/>
      <c r="H232" s="10"/>
      <c r="I232" s="10"/>
    </row>
    <row r="233" spans="6:9" x14ac:dyDescent="0.25">
      <c r="F233" s="10"/>
      <c r="G233" s="10"/>
      <c r="H233" s="10"/>
      <c r="I233" s="10"/>
    </row>
    <row r="234" spans="6:9" x14ac:dyDescent="0.25">
      <c r="F234" s="10"/>
      <c r="G234" s="10"/>
      <c r="H234" s="10"/>
      <c r="I234" s="10"/>
    </row>
    <row r="235" spans="6:9" x14ac:dyDescent="0.25">
      <c r="F235" s="10"/>
      <c r="G235" s="10"/>
      <c r="H235" s="10"/>
      <c r="I235" s="10"/>
    </row>
    <row r="236" spans="6:9" x14ac:dyDescent="0.25">
      <c r="F236" s="10"/>
      <c r="G236" s="10"/>
      <c r="H236" s="10"/>
      <c r="I236" s="10"/>
    </row>
    <row r="237" spans="6:9" x14ac:dyDescent="0.25">
      <c r="F237" s="10"/>
      <c r="G237" s="10"/>
      <c r="H237" s="10"/>
      <c r="I237" s="10"/>
    </row>
    <row r="238" spans="6:9" x14ac:dyDescent="0.25">
      <c r="F238" s="10"/>
      <c r="G238" s="10"/>
      <c r="H238" s="10"/>
      <c r="I238" s="10"/>
    </row>
    <row r="239" spans="6:9" x14ac:dyDescent="0.25">
      <c r="F239" s="10"/>
      <c r="G239" s="10"/>
      <c r="H239" s="10"/>
      <c r="I239" s="10"/>
    </row>
    <row r="240" spans="6:9" x14ac:dyDescent="0.25">
      <c r="F240" s="10"/>
      <c r="G240" s="10"/>
      <c r="H240" s="10"/>
      <c r="I240" s="10"/>
    </row>
    <row r="241" spans="6:9" x14ac:dyDescent="0.25">
      <c r="F241" s="10"/>
      <c r="G241" s="10"/>
      <c r="H241" s="10"/>
      <c r="I241" s="10"/>
    </row>
    <row r="242" spans="6:9" x14ac:dyDescent="0.25">
      <c r="F242" s="10"/>
      <c r="G242" s="10"/>
      <c r="H242" s="10"/>
      <c r="I242" s="10"/>
    </row>
    <row r="243" spans="6:9" x14ac:dyDescent="0.25">
      <c r="F243" s="10"/>
      <c r="G243" s="10"/>
      <c r="H243" s="10"/>
      <c r="I243" s="10"/>
    </row>
    <row r="244" spans="6:9" x14ac:dyDescent="0.25">
      <c r="F244" s="10"/>
      <c r="G244" s="10"/>
      <c r="H244" s="10"/>
      <c r="I244" s="10"/>
    </row>
    <row r="245" spans="6:9" x14ac:dyDescent="0.25">
      <c r="F245" s="10"/>
      <c r="G245" s="10"/>
      <c r="H245" s="10"/>
      <c r="I245" s="10"/>
    </row>
    <row r="246" spans="6:9" x14ac:dyDescent="0.25">
      <c r="F246" s="10"/>
      <c r="G246" s="10"/>
      <c r="H246" s="10"/>
      <c r="I246" s="10"/>
    </row>
    <row r="247" spans="6:9" x14ac:dyDescent="0.25">
      <c r="F247" s="10"/>
      <c r="G247" s="10"/>
      <c r="H247" s="10"/>
      <c r="I247" s="10"/>
    </row>
    <row r="248" spans="6:9" x14ac:dyDescent="0.25">
      <c r="F248" s="10"/>
      <c r="G248" s="10"/>
      <c r="H248" s="10"/>
      <c r="I248" s="10"/>
    </row>
    <row r="249" spans="6:9" x14ac:dyDescent="0.25">
      <c r="F249" s="10"/>
      <c r="G249" s="10"/>
      <c r="H249" s="10"/>
      <c r="I249" s="10"/>
    </row>
    <row r="250" spans="6:9" x14ac:dyDescent="0.25">
      <c r="F250" s="10"/>
      <c r="G250" s="10"/>
      <c r="H250" s="10"/>
      <c r="I250" s="10"/>
    </row>
    <row r="251" spans="6:9" x14ac:dyDescent="0.25">
      <c r="F251" s="10"/>
      <c r="G251" s="10"/>
      <c r="H251" s="10"/>
      <c r="I251" s="10"/>
    </row>
    <row r="252" spans="6:9" x14ac:dyDescent="0.25">
      <c r="F252" s="10"/>
      <c r="G252" s="10"/>
      <c r="H252" s="10"/>
      <c r="I252" s="10"/>
    </row>
    <row r="253" spans="6:9" x14ac:dyDescent="0.25">
      <c r="F253" s="10"/>
      <c r="G253" s="10"/>
      <c r="H253" s="10"/>
      <c r="I253" s="10"/>
    </row>
    <row r="254" spans="6:9" x14ac:dyDescent="0.25">
      <c r="F254" s="10"/>
      <c r="G254" s="10"/>
      <c r="H254" s="10"/>
      <c r="I254" s="10"/>
    </row>
    <row r="255" spans="6:9" x14ac:dyDescent="0.25">
      <c r="F255" s="10"/>
      <c r="G255" s="10"/>
      <c r="H255" s="10"/>
      <c r="I255" s="10"/>
    </row>
    <row r="256" spans="6:9" x14ac:dyDescent="0.25">
      <c r="F256" s="10"/>
      <c r="G256" s="10"/>
      <c r="H256" s="10"/>
      <c r="I256" s="10"/>
    </row>
    <row r="257" spans="6:9" x14ac:dyDescent="0.25">
      <c r="F257" s="10"/>
      <c r="G257" s="10"/>
      <c r="H257" s="10"/>
      <c r="I257" s="10"/>
    </row>
    <row r="258" spans="6:9" x14ac:dyDescent="0.25">
      <c r="F258" s="10"/>
      <c r="G258" s="10"/>
      <c r="H258" s="10"/>
      <c r="I258" s="10"/>
    </row>
    <row r="259" spans="6:9" x14ac:dyDescent="0.25">
      <c r="F259" s="10"/>
      <c r="G259" s="10"/>
      <c r="H259" s="10"/>
      <c r="I259" s="10"/>
    </row>
    <row r="260" spans="6:9" x14ac:dyDescent="0.25">
      <c r="F260" s="10"/>
      <c r="G260" s="10"/>
      <c r="H260" s="10"/>
      <c r="I260" s="10"/>
    </row>
    <row r="261" spans="6:9" x14ac:dyDescent="0.25">
      <c r="F261" s="10"/>
      <c r="G261" s="10"/>
      <c r="H261" s="10"/>
      <c r="I261" s="10"/>
    </row>
    <row r="262" spans="6:9" x14ac:dyDescent="0.25">
      <c r="F262" s="10"/>
      <c r="G262" s="10"/>
      <c r="H262" s="10"/>
      <c r="I262" s="10"/>
    </row>
    <row r="263" spans="6:9" x14ac:dyDescent="0.25">
      <c r="F263" s="10"/>
      <c r="G263" s="10"/>
      <c r="H263" s="10"/>
      <c r="I263" s="10"/>
    </row>
    <row r="264" spans="6:9" x14ac:dyDescent="0.25">
      <c r="F264" s="10"/>
      <c r="G264" s="10"/>
      <c r="H264" s="10"/>
      <c r="I264" s="10"/>
    </row>
    <row r="265" spans="6:9" x14ac:dyDescent="0.25">
      <c r="F265" s="10"/>
      <c r="G265" s="10"/>
      <c r="H265" s="10"/>
      <c r="I265" s="10"/>
    </row>
    <row r="266" spans="6:9" x14ac:dyDescent="0.25">
      <c r="F266" s="10"/>
      <c r="G266" s="10"/>
      <c r="H266" s="10"/>
      <c r="I266" s="10"/>
    </row>
    <row r="267" spans="6:9" x14ac:dyDescent="0.25">
      <c r="F267" s="10"/>
      <c r="G267" s="10"/>
      <c r="H267" s="10"/>
      <c r="I267" s="10"/>
    </row>
    <row r="268" spans="6:9" x14ac:dyDescent="0.25">
      <c r="F268" s="10"/>
      <c r="G268" s="10"/>
      <c r="H268" s="10"/>
      <c r="I268" s="10"/>
    </row>
    <row r="269" spans="6:9" x14ac:dyDescent="0.25">
      <c r="F269" s="10"/>
      <c r="G269" s="10"/>
      <c r="H269" s="10"/>
      <c r="I269" s="10"/>
    </row>
    <row r="270" spans="6:9" x14ac:dyDescent="0.25">
      <c r="F270" s="10"/>
      <c r="G270" s="10"/>
      <c r="H270" s="10"/>
      <c r="I270" s="10"/>
    </row>
    <row r="271" spans="6:9" x14ac:dyDescent="0.25">
      <c r="F271" s="10"/>
      <c r="G271" s="10"/>
      <c r="H271" s="10"/>
      <c r="I271" s="10"/>
    </row>
    <row r="272" spans="6:9" x14ac:dyDescent="0.25">
      <c r="F272" s="10"/>
      <c r="G272" s="10"/>
      <c r="H272" s="10"/>
      <c r="I272" s="10"/>
    </row>
    <row r="273" spans="6:9" x14ac:dyDescent="0.25">
      <c r="F273" s="10"/>
      <c r="G273" s="10"/>
      <c r="H273" s="10"/>
      <c r="I273" s="10"/>
    </row>
    <row r="274" spans="6:9" x14ac:dyDescent="0.25">
      <c r="F274" s="10"/>
      <c r="G274" s="10"/>
      <c r="H274" s="10"/>
      <c r="I274" s="10"/>
    </row>
    <row r="275" spans="6:9" x14ac:dyDescent="0.25">
      <c r="F275" s="10"/>
      <c r="G275" s="10"/>
      <c r="H275" s="10"/>
      <c r="I275" s="10"/>
    </row>
    <row r="276" spans="6:9" x14ac:dyDescent="0.25">
      <c r="F276" s="10"/>
      <c r="G276" s="10"/>
      <c r="H276" s="10"/>
      <c r="I276" s="10"/>
    </row>
    <row r="277" spans="6:9" x14ac:dyDescent="0.25">
      <c r="F277" s="10"/>
      <c r="G277" s="10"/>
      <c r="H277" s="10"/>
      <c r="I277" s="10"/>
    </row>
    <row r="278" spans="6:9" x14ac:dyDescent="0.25">
      <c r="F278" s="10"/>
      <c r="G278" s="10"/>
      <c r="H278" s="10"/>
      <c r="I278" s="10"/>
    </row>
    <row r="279" spans="6:9" x14ac:dyDescent="0.25">
      <c r="F279" s="10"/>
      <c r="G279" s="10"/>
      <c r="H279" s="10"/>
      <c r="I279" s="10"/>
    </row>
    <row r="280" spans="6:9" x14ac:dyDescent="0.25">
      <c r="F280" s="10"/>
      <c r="G280" s="10"/>
      <c r="H280" s="10"/>
      <c r="I280" s="10"/>
    </row>
    <row r="281" spans="6:9" x14ac:dyDescent="0.25">
      <c r="F281" s="10"/>
      <c r="G281" s="10"/>
      <c r="H281" s="10"/>
      <c r="I281" s="10"/>
    </row>
    <row r="282" spans="6:9" x14ac:dyDescent="0.25">
      <c r="F282" s="10"/>
      <c r="G282" s="10"/>
      <c r="H282" s="10"/>
      <c r="I282" s="10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26"/>
  <sheetViews>
    <sheetView workbookViewId="0">
      <selection activeCell="B2" sqref="B2:H26"/>
    </sheetView>
  </sheetViews>
  <sheetFormatPr defaultRowHeight="15" x14ac:dyDescent="0.25"/>
  <cols>
    <col min="1" max="1" width="0.5703125" customWidth="1"/>
    <col min="2" max="2" width="9.140625" customWidth="1"/>
    <col min="3" max="3" width="8" customWidth="1"/>
    <col min="4" max="4" width="16.85546875" customWidth="1"/>
    <col min="5" max="5" width="11.28515625" customWidth="1"/>
    <col min="7" max="7" width="9.5703125" customWidth="1"/>
    <col min="8" max="8" width="16.28515625" customWidth="1"/>
    <col min="9" max="9" width="12.7109375" bestFit="1" customWidth="1"/>
    <col min="10" max="10" width="16" customWidth="1"/>
    <col min="11" max="11" width="10.140625" bestFit="1" customWidth="1"/>
    <col min="12" max="12" width="19.5703125" customWidth="1"/>
  </cols>
  <sheetData>
    <row r="3" spans="2:12" x14ac:dyDescent="0.25">
      <c r="B3" t="s">
        <v>184</v>
      </c>
      <c r="H3" t="s">
        <v>80</v>
      </c>
      <c r="L3" s="24"/>
    </row>
    <row r="5" spans="2:12" x14ac:dyDescent="0.25">
      <c r="B5">
        <v>4232</v>
      </c>
      <c r="D5" t="s">
        <v>89</v>
      </c>
      <c r="H5" s="10">
        <v>17700</v>
      </c>
    </row>
    <row r="6" spans="2:12" x14ac:dyDescent="0.25">
      <c r="H6" s="10"/>
    </row>
    <row r="7" spans="2:12" x14ac:dyDescent="0.25">
      <c r="D7" t="s">
        <v>78</v>
      </c>
      <c r="F7" t="s">
        <v>79</v>
      </c>
      <c r="H7" s="10"/>
    </row>
    <row r="8" spans="2:12" x14ac:dyDescent="0.25">
      <c r="B8">
        <v>4235</v>
      </c>
      <c r="D8">
        <v>313913.46000000002</v>
      </c>
      <c r="F8">
        <v>12</v>
      </c>
      <c r="H8" s="10">
        <f>D8*F8</f>
        <v>3766961.5200000005</v>
      </c>
    </row>
    <row r="9" spans="2:12" x14ac:dyDescent="0.25">
      <c r="H9" s="10"/>
    </row>
    <row r="10" spans="2:12" x14ac:dyDescent="0.25">
      <c r="H10" s="10"/>
    </row>
    <row r="11" spans="2:12" x14ac:dyDescent="0.25">
      <c r="B11">
        <v>4222</v>
      </c>
      <c r="D11" t="s">
        <v>185</v>
      </c>
      <c r="H11" s="10">
        <v>360000</v>
      </c>
      <c r="I11" s="10"/>
    </row>
    <row r="12" spans="2:12" x14ac:dyDescent="0.25">
      <c r="B12">
        <v>4249</v>
      </c>
      <c r="H12" s="10"/>
    </row>
    <row r="13" spans="2:12" x14ac:dyDescent="0.25">
      <c r="H13" s="10"/>
    </row>
    <row r="14" spans="2:12" x14ac:dyDescent="0.25">
      <c r="B14">
        <v>4265</v>
      </c>
      <c r="D14" t="s">
        <v>95</v>
      </c>
      <c r="H14" s="10"/>
    </row>
    <row r="15" spans="2:12" x14ac:dyDescent="0.25">
      <c r="H15" s="10"/>
    </row>
    <row r="16" spans="2:12" x14ac:dyDescent="0.25">
      <c r="D16" t="s">
        <v>110</v>
      </c>
    </row>
    <row r="17" spans="2:12" x14ac:dyDescent="0.25">
      <c r="B17">
        <v>5126</v>
      </c>
      <c r="D17" t="s">
        <v>112</v>
      </c>
      <c r="H17" s="10"/>
    </row>
    <row r="18" spans="2:12" x14ac:dyDescent="0.25">
      <c r="H18" s="10"/>
    </row>
    <row r="19" spans="2:12" x14ac:dyDescent="0.25">
      <c r="D19" t="s">
        <v>94</v>
      </c>
      <c r="H19" s="10">
        <v>473200</v>
      </c>
    </row>
    <row r="22" spans="2:12" x14ac:dyDescent="0.25">
      <c r="H22" s="10">
        <f>SUM(H5:H21)</f>
        <v>4617861.5200000005</v>
      </c>
      <c r="I22" s="10"/>
      <c r="K22" s="10"/>
      <c r="L22" s="10"/>
    </row>
    <row r="24" spans="2:12" x14ac:dyDescent="0.25">
      <c r="B24">
        <v>5126</v>
      </c>
      <c r="D24" t="s">
        <v>93</v>
      </c>
      <c r="H24" s="10"/>
    </row>
    <row r="26" spans="2:12" x14ac:dyDescent="0.25">
      <c r="H26" s="10">
        <f>SUM(H22:H25)</f>
        <v>4617861.5200000005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54"/>
  <sheetViews>
    <sheetView workbookViewId="0">
      <selection activeCell="C10" sqref="C10"/>
    </sheetView>
  </sheetViews>
  <sheetFormatPr defaultRowHeight="15" x14ac:dyDescent="0.25"/>
  <cols>
    <col min="2" max="2" width="13.42578125" customWidth="1"/>
    <col min="3" max="3" width="19.140625" customWidth="1"/>
  </cols>
  <sheetData>
    <row r="2" spans="1:1" x14ac:dyDescent="0.25">
      <c r="A2" s="33"/>
    </row>
    <row r="40" spans="1:4" x14ac:dyDescent="0.25">
      <c r="A40" t="s">
        <v>122</v>
      </c>
    </row>
    <row r="42" spans="1:4" x14ac:dyDescent="0.25">
      <c r="A42">
        <v>4232</v>
      </c>
      <c r="B42" t="s">
        <v>123</v>
      </c>
      <c r="D42">
        <v>56000</v>
      </c>
    </row>
    <row r="43" spans="1:4" x14ac:dyDescent="0.25">
      <c r="A43">
        <v>4235</v>
      </c>
      <c r="B43" t="s">
        <v>124</v>
      </c>
      <c r="D43">
        <v>942000</v>
      </c>
    </row>
    <row r="44" spans="1:4" x14ac:dyDescent="0.25">
      <c r="A44">
        <v>4252</v>
      </c>
      <c r="B44" t="s">
        <v>126</v>
      </c>
      <c r="D44">
        <v>200000</v>
      </c>
    </row>
    <row r="45" spans="1:4" x14ac:dyDescent="0.25">
      <c r="B45" t="s">
        <v>127</v>
      </c>
      <c r="D45">
        <v>350000</v>
      </c>
    </row>
    <row r="46" spans="1:4" x14ac:dyDescent="0.25">
      <c r="A46">
        <v>4265</v>
      </c>
      <c r="B46" t="s">
        <v>128</v>
      </c>
      <c r="D46">
        <v>60000</v>
      </c>
    </row>
    <row r="47" spans="1:4" x14ac:dyDescent="0.25">
      <c r="C47" t="s">
        <v>132</v>
      </c>
    </row>
    <row r="48" spans="1:4" x14ac:dyDescent="0.25">
      <c r="A48">
        <v>5126</v>
      </c>
      <c r="B48" t="s">
        <v>129</v>
      </c>
      <c r="C48">
        <v>50000</v>
      </c>
    </row>
    <row r="49" spans="2:4" x14ac:dyDescent="0.25">
      <c r="B49" t="s">
        <v>130</v>
      </c>
      <c r="C49">
        <v>18000</v>
      </c>
    </row>
    <row r="50" spans="2:4" x14ac:dyDescent="0.25">
      <c r="B50" t="s">
        <v>131</v>
      </c>
      <c r="C50">
        <v>15000</v>
      </c>
    </row>
    <row r="51" spans="2:4" x14ac:dyDescent="0.25">
      <c r="B51" t="s">
        <v>112</v>
      </c>
      <c r="C51">
        <v>10000</v>
      </c>
    </row>
    <row r="52" spans="2:4" x14ac:dyDescent="0.25">
      <c r="D52">
        <f>(C48+C49+C50+C51)*118</f>
        <v>10974000</v>
      </c>
    </row>
    <row r="54" spans="2:4" x14ac:dyDescent="0.25">
      <c r="B54" t="s">
        <v>135</v>
      </c>
      <c r="D54">
        <v>400000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</vt:lpstr>
      <vt:lpstr>prihodi </vt:lpstr>
      <vt:lpstr> rashodi</vt:lpstr>
      <vt:lpstr>ideje</vt:lpstr>
      <vt:lpstr>rebalans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</dc:creator>
  <cp:lastModifiedBy>Vesna</cp:lastModifiedBy>
  <cp:lastPrinted>2023-01-19T13:27:37Z</cp:lastPrinted>
  <dcterms:created xsi:type="dcterms:W3CDTF">2019-12-19T13:32:04Z</dcterms:created>
  <dcterms:modified xsi:type="dcterms:W3CDTF">2023-01-19T20:19:50Z</dcterms:modified>
</cp:coreProperties>
</file>